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Prodloužení vodovodu" sheetId="2" r:id="rId2"/>
    <sheet name="PS 01 - Vodovodní přípojk..." sheetId="3" r:id="rId3"/>
    <sheet name="PS 02 - Vodovodní přípojk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Prodloužení vodovodu'!$C$130:$K$205</definedName>
    <definedName name="_xlnm.Print_Area" localSheetId="1">'SO 01 - Prodloužení vodovodu'!$C$4:$J$76,'SO 01 - Prodloužení vodovodu'!$C$82:$J$112,'SO 01 - Prodloužení vodovodu'!$C$118:$K$205</definedName>
    <definedName name="_xlnm.Print_Titles" localSheetId="1">'SO 01 - Prodloužení vodovodu'!$130:$130</definedName>
    <definedName name="_xlnm._FilterDatabase" localSheetId="2" hidden="1">'PS 01 - Vodovodní přípojk...'!$C$133:$K$199</definedName>
    <definedName name="_xlnm.Print_Area" localSheetId="2">'PS 01 - Vodovodní přípojk...'!$C$4:$J$76,'PS 01 - Vodovodní přípojk...'!$C$82:$J$113,'PS 01 - Vodovodní přípojk...'!$C$119:$K$199</definedName>
    <definedName name="_xlnm.Print_Titles" localSheetId="2">'PS 01 - Vodovodní přípojk...'!$133:$133</definedName>
    <definedName name="_xlnm._FilterDatabase" localSheetId="3" hidden="1">'PS 02 - Vodovodní přípojk...'!$C$137:$K$219</definedName>
    <definedName name="_xlnm.Print_Area" localSheetId="3">'PS 02 - Vodovodní přípojk...'!$C$4:$J$76,'PS 02 - Vodovodní přípojk...'!$C$82:$J$117,'PS 02 - Vodovodní přípojk...'!$C$123:$K$219</definedName>
    <definedName name="_xlnm.Print_Titles" localSheetId="3">'PS 02 - Vodovodní přípojk...'!$137:$137</definedName>
  </definedNames>
  <calcPr/>
</workbook>
</file>

<file path=xl/calcChain.xml><?xml version="1.0" encoding="utf-8"?>
<calcChain xmlns="http://schemas.openxmlformats.org/spreadsheetml/2006/main">
  <c i="4" r="J39"/>
  <c r="J38"/>
  <c i="1" r="AY98"/>
  <c i="4" r="J37"/>
  <c i="1" r="AX98"/>
  <c i="4" r="BI219"/>
  <c r="BH219"/>
  <c r="BF219"/>
  <c r="BE219"/>
  <c r="T219"/>
  <c r="T218"/>
  <c r="R219"/>
  <c r="R218"/>
  <c r="P219"/>
  <c r="P218"/>
  <c r="BK219"/>
  <c r="BK218"/>
  <c r="J218"/>
  <c r="J219"/>
  <c r="BG219"/>
  <c r="J116"/>
  <c r="BI217"/>
  <c r="BH217"/>
  <c r="BF217"/>
  <c r="BE217"/>
  <c r="T217"/>
  <c r="R217"/>
  <c r="P217"/>
  <c r="BK217"/>
  <c r="J217"/>
  <c r="BG217"/>
  <c r="BI216"/>
  <c r="BH216"/>
  <c r="BF216"/>
  <c r="BE216"/>
  <c r="T216"/>
  <c r="R216"/>
  <c r="P216"/>
  <c r="BK216"/>
  <c r="J216"/>
  <c r="BG216"/>
  <c r="BI215"/>
  <c r="BH215"/>
  <c r="BF215"/>
  <c r="BE215"/>
  <c r="T215"/>
  <c r="T214"/>
  <c r="R215"/>
  <c r="R214"/>
  <c r="P215"/>
  <c r="P214"/>
  <c r="BK215"/>
  <c r="BK214"/>
  <c r="J214"/>
  <c r="J215"/>
  <c r="BG215"/>
  <c r="J115"/>
  <c r="BI213"/>
  <c r="BH213"/>
  <c r="BF213"/>
  <c r="BE213"/>
  <c r="T213"/>
  <c r="T212"/>
  <c r="R213"/>
  <c r="R212"/>
  <c r="P213"/>
  <c r="P212"/>
  <c r="BK213"/>
  <c r="BK212"/>
  <c r="J212"/>
  <c r="J213"/>
  <c r="BG213"/>
  <c r="J114"/>
  <c r="BI211"/>
  <c r="BH211"/>
  <c r="BF211"/>
  <c r="BE211"/>
  <c r="T211"/>
  <c r="T210"/>
  <c r="R211"/>
  <c r="R210"/>
  <c r="P211"/>
  <c r="P210"/>
  <c r="BK211"/>
  <c r="BK210"/>
  <c r="J210"/>
  <c r="J211"/>
  <c r="BG211"/>
  <c r="J113"/>
  <c r="BI209"/>
  <c r="BH209"/>
  <c r="BF209"/>
  <c r="BE209"/>
  <c r="T209"/>
  <c r="T208"/>
  <c r="R209"/>
  <c r="R208"/>
  <c r="P209"/>
  <c r="P208"/>
  <c r="BK209"/>
  <c r="BK208"/>
  <c r="J208"/>
  <c r="J209"/>
  <c r="BG209"/>
  <c r="J112"/>
  <c r="BI207"/>
  <c r="BH207"/>
  <c r="BF207"/>
  <c r="BE207"/>
  <c r="T207"/>
  <c r="R207"/>
  <c r="P207"/>
  <c r="BK207"/>
  <c r="J207"/>
  <c r="BG207"/>
  <c r="BI206"/>
  <c r="BH206"/>
  <c r="BF206"/>
  <c r="BE206"/>
  <c r="T206"/>
  <c r="R206"/>
  <c r="P206"/>
  <c r="BK206"/>
  <c r="J206"/>
  <c r="BG206"/>
  <c r="BI205"/>
  <c r="BH205"/>
  <c r="BF205"/>
  <c r="BE205"/>
  <c r="T205"/>
  <c r="T204"/>
  <c r="T203"/>
  <c r="R205"/>
  <c r="R204"/>
  <c r="R203"/>
  <c r="P205"/>
  <c r="P204"/>
  <c r="P203"/>
  <c r="BK205"/>
  <c r="BK204"/>
  <c r="J204"/>
  <c r="BK203"/>
  <c r="J203"/>
  <c r="J205"/>
  <c r="BG205"/>
  <c r="J111"/>
  <c r="J110"/>
  <c r="BI202"/>
  <c r="BH202"/>
  <c r="BF202"/>
  <c r="BE202"/>
  <c r="T202"/>
  <c r="T201"/>
  <c r="R202"/>
  <c r="R201"/>
  <c r="P202"/>
  <c r="P201"/>
  <c r="BK202"/>
  <c r="BK201"/>
  <c r="J201"/>
  <c r="J202"/>
  <c r="BG202"/>
  <c r="J109"/>
  <c r="BI200"/>
  <c r="BH200"/>
  <c r="BF200"/>
  <c r="BE200"/>
  <c r="T200"/>
  <c r="R200"/>
  <c r="P200"/>
  <c r="BK200"/>
  <c r="J200"/>
  <c r="BG200"/>
  <c r="BI199"/>
  <c r="BH199"/>
  <c r="BF199"/>
  <c r="BE199"/>
  <c r="T199"/>
  <c r="T198"/>
  <c r="T197"/>
  <c r="R199"/>
  <c r="R198"/>
  <c r="R197"/>
  <c r="P199"/>
  <c r="P198"/>
  <c r="P197"/>
  <c r="BK199"/>
  <c r="BK198"/>
  <c r="J198"/>
  <c r="BK197"/>
  <c r="J197"/>
  <c r="J199"/>
  <c r="BG199"/>
  <c r="J108"/>
  <c r="J107"/>
  <c r="BI196"/>
  <c r="BH196"/>
  <c r="BF196"/>
  <c r="BE196"/>
  <c r="T196"/>
  <c r="R196"/>
  <c r="P196"/>
  <c r="BK196"/>
  <c r="J196"/>
  <c r="BG196"/>
  <c r="BI195"/>
  <c r="BH195"/>
  <c r="BF195"/>
  <c r="BE195"/>
  <c r="T195"/>
  <c r="T194"/>
  <c r="T193"/>
  <c r="R195"/>
  <c r="R194"/>
  <c r="R193"/>
  <c r="P195"/>
  <c r="P194"/>
  <c r="P193"/>
  <c r="BK195"/>
  <c r="BK194"/>
  <c r="J194"/>
  <c r="BK193"/>
  <c r="J193"/>
  <c r="J195"/>
  <c r="BG195"/>
  <c r="J106"/>
  <c r="J105"/>
  <c r="BI192"/>
  <c r="BH192"/>
  <c r="BF192"/>
  <c r="BE192"/>
  <c r="T192"/>
  <c r="R192"/>
  <c r="P192"/>
  <c r="BK192"/>
  <c r="J192"/>
  <c r="BG192"/>
  <c r="BI191"/>
  <c r="BH191"/>
  <c r="BF191"/>
  <c r="BE191"/>
  <c r="T191"/>
  <c r="T190"/>
  <c r="R191"/>
  <c r="R190"/>
  <c r="P191"/>
  <c r="P190"/>
  <c r="BK191"/>
  <c r="BK190"/>
  <c r="J190"/>
  <c r="J191"/>
  <c r="BG191"/>
  <c r="J104"/>
  <c r="BI189"/>
  <c r="BH189"/>
  <c r="BF189"/>
  <c r="BE189"/>
  <c r="T189"/>
  <c r="R189"/>
  <c r="P189"/>
  <c r="BK189"/>
  <c r="J189"/>
  <c r="BG189"/>
  <c r="BI188"/>
  <c r="BH188"/>
  <c r="BF188"/>
  <c r="BE188"/>
  <c r="T188"/>
  <c r="R188"/>
  <c r="P188"/>
  <c r="BK188"/>
  <c r="J188"/>
  <c r="BG188"/>
  <c r="BI187"/>
  <c r="BH187"/>
  <c r="BF187"/>
  <c r="BE187"/>
  <c r="T187"/>
  <c r="R187"/>
  <c r="P187"/>
  <c r="BK187"/>
  <c r="J187"/>
  <c r="BG187"/>
  <c r="BI186"/>
  <c r="BH186"/>
  <c r="BF186"/>
  <c r="BE186"/>
  <c r="T186"/>
  <c r="R186"/>
  <c r="P186"/>
  <c r="BK186"/>
  <c r="J186"/>
  <c r="BG186"/>
  <c r="BI185"/>
  <c r="BH185"/>
  <c r="BF185"/>
  <c r="BE185"/>
  <c r="T185"/>
  <c r="R185"/>
  <c r="P185"/>
  <c r="BK185"/>
  <c r="J185"/>
  <c r="BG185"/>
  <c r="BI184"/>
  <c r="BH184"/>
  <c r="BF184"/>
  <c r="BE184"/>
  <c r="T184"/>
  <c r="R184"/>
  <c r="P184"/>
  <c r="BK184"/>
  <c r="J184"/>
  <c r="BG184"/>
  <c r="BI183"/>
  <c r="BH183"/>
  <c r="BF183"/>
  <c r="BE183"/>
  <c r="T183"/>
  <c r="R183"/>
  <c r="P183"/>
  <c r="BK183"/>
  <c r="J183"/>
  <c r="BG183"/>
  <c r="BI182"/>
  <c r="BH182"/>
  <c r="BF182"/>
  <c r="BE182"/>
  <c r="T182"/>
  <c r="R182"/>
  <c r="P182"/>
  <c r="BK182"/>
  <c r="J182"/>
  <c r="BG182"/>
  <c r="BI181"/>
  <c r="BH181"/>
  <c r="BF181"/>
  <c r="BE181"/>
  <c r="T181"/>
  <c r="R181"/>
  <c r="P181"/>
  <c r="BK181"/>
  <c r="J181"/>
  <c r="BG181"/>
  <c r="BI180"/>
  <c r="BH180"/>
  <c r="BF180"/>
  <c r="BE180"/>
  <c r="T180"/>
  <c r="R180"/>
  <c r="P180"/>
  <c r="BK180"/>
  <c r="J180"/>
  <c r="BG180"/>
  <c r="BI179"/>
  <c r="BH179"/>
  <c r="BF179"/>
  <c r="BE179"/>
  <c r="T179"/>
  <c r="R179"/>
  <c r="P179"/>
  <c r="BK179"/>
  <c r="J179"/>
  <c r="BG179"/>
  <c r="BI178"/>
  <c r="BH178"/>
  <c r="BF178"/>
  <c r="BE178"/>
  <c r="T178"/>
  <c r="R178"/>
  <c r="P178"/>
  <c r="BK178"/>
  <c r="J178"/>
  <c r="BG178"/>
  <c r="BI177"/>
  <c r="BH177"/>
  <c r="BF177"/>
  <c r="BE177"/>
  <c r="T177"/>
  <c r="R177"/>
  <c r="P177"/>
  <c r="BK177"/>
  <c r="J177"/>
  <c r="BG177"/>
  <c r="BI176"/>
  <c r="BH176"/>
  <c r="BF176"/>
  <c r="BE176"/>
  <c r="T176"/>
  <c r="R176"/>
  <c r="P176"/>
  <c r="BK176"/>
  <c r="J176"/>
  <c r="BG176"/>
  <c r="BI175"/>
  <c r="BH175"/>
  <c r="BF175"/>
  <c r="BE175"/>
  <c r="T175"/>
  <c r="R175"/>
  <c r="P175"/>
  <c r="BK175"/>
  <c r="J175"/>
  <c r="BG175"/>
  <c r="BI174"/>
  <c r="BH174"/>
  <c r="BF174"/>
  <c r="BE174"/>
  <c r="T174"/>
  <c r="R174"/>
  <c r="P174"/>
  <c r="BK174"/>
  <c r="J174"/>
  <c r="BG174"/>
  <c r="BI173"/>
  <c r="BH173"/>
  <c r="BF173"/>
  <c r="BE173"/>
  <c r="T173"/>
  <c r="R173"/>
  <c r="P173"/>
  <c r="BK173"/>
  <c r="J173"/>
  <c r="BG173"/>
  <c r="BI172"/>
  <c r="BH172"/>
  <c r="BF172"/>
  <c r="BE172"/>
  <c r="T172"/>
  <c r="R172"/>
  <c r="P172"/>
  <c r="BK172"/>
  <c r="J172"/>
  <c r="BG172"/>
  <c r="BI171"/>
  <c r="BH171"/>
  <c r="BF171"/>
  <c r="BE171"/>
  <c r="T171"/>
  <c r="R171"/>
  <c r="P171"/>
  <c r="BK171"/>
  <c r="J171"/>
  <c r="BG171"/>
  <c r="BI170"/>
  <c r="BH170"/>
  <c r="BF170"/>
  <c r="BE170"/>
  <c r="T170"/>
  <c r="T169"/>
  <c r="R170"/>
  <c r="R169"/>
  <c r="P170"/>
  <c r="P169"/>
  <c r="BK170"/>
  <c r="BK169"/>
  <c r="J169"/>
  <c r="J170"/>
  <c r="BG170"/>
  <c r="J103"/>
  <c r="BI168"/>
  <c r="BH168"/>
  <c r="BF168"/>
  <c r="BE168"/>
  <c r="T168"/>
  <c r="R168"/>
  <c r="P168"/>
  <c r="BK168"/>
  <c r="J168"/>
  <c r="BG168"/>
  <c r="BI167"/>
  <c r="BH167"/>
  <c r="BF167"/>
  <c r="BE167"/>
  <c r="T167"/>
  <c r="R167"/>
  <c r="P167"/>
  <c r="BK167"/>
  <c r="J167"/>
  <c r="BG167"/>
  <c r="BI166"/>
  <c r="BH166"/>
  <c r="BF166"/>
  <c r="BE166"/>
  <c r="T166"/>
  <c r="R166"/>
  <c r="P166"/>
  <c r="BK166"/>
  <c r="J166"/>
  <c r="BG166"/>
  <c r="BI165"/>
  <c r="BH165"/>
  <c r="BF165"/>
  <c r="BE165"/>
  <c r="T165"/>
  <c r="T164"/>
  <c r="R165"/>
  <c r="R164"/>
  <c r="P165"/>
  <c r="P164"/>
  <c r="BK165"/>
  <c r="BK164"/>
  <c r="J164"/>
  <c r="J165"/>
  <c r="BG165"/>
  <c r="J102"/>
  <c r="BI163"/>
  <c r="BH163"/>
  <c r="BF163"/>
  <c r="BE163"/>
  <c r="T163"/>
  <c r="T162"/>
  <c r="R163"/>
  <c r="R162"/>
  <c r="P163"/>
  <c r="P162"/>
  <c r="BK163"/>
  <c r="BK162"/>
  <c r="J162"/>
  <c r="J163"/>
  <c r="BG163"/>
  <c r="J101"/>
  <c r="BI161"/>
  <c r="BH161"/>
  <c r="BF161"/>
  <c r="BE161"/>
  <c r="T161"/>
  <c r="R161"/>
  <c r="P161"/>
  <c r="BK161"/>
  <c r="J161"/>
  <c r="BG161"/>
  <c r="BI160"/>
  <c r="BH160"/>
  <c r="BF160"/>
  <c r="BE160"/>
  <c r="T160"/>
  <c r="R160"/>
  <c r="P160"/>
  <c r="BK160"/>
  <c r="J160"/>
  <c r="BG160"/>
  <c r="BI159"/>
  <c r="BH159"/>
  <c r="BF159"/>
  <c r="BE159"/>
  <c r="T159"/>
  <c r="R159"/>
  <c r="P159"/>
  <c r="BK159"/>
  <c r="J159"/>
  <c r="BG159"/>
  <c r="BI158"/>
  <c r="BH158"/>
  <c r="BF158"/>
  <c r="BE158"/>
  <c r="T158"/>
  <c r="R158"/>
  <c r="P158"/>
  <c r="BK158"/>
  <c r="J158"/>
  <c r="BG158"/>
  <c r="BI157"/>
  <c r="BH157"/>
  <c r="BF157"/>
  <c r="BE157"/>
  <c r="T157"/>
  <c r="R157"/>
  <c r="P157"/>
  <c r="BK157"/>
  <c r="J157"/>
  <c r="BG157"/>
  <c r="BI156"/>
  <c r="BH156"/>
  <c r="BF156"/>
  <c r="BE156"/>
  <c r="T156"/>
  <c r="R156"/>
  <c r="P156"/>
  <c r="BK156"/>
  <c r="J156"/>
  <c r="BG156"/>
  <c r="BI155"/>
  <c r="BH155"/>
  <c r="BF155"/>
  <c r="BE155"/>
  <c r="T155"/>
  <c r="R155"/>
  <c r="P155"/>
  <c r="BK155"/>
  <c r="J155"/>
  <c r="BG155"/>
  <c r="BI154"/>
  <c r="BH154"/>
  <c r="BF154"/>
  <c r="BE154"/>
  <c r="T154"/>
  <c r="R154"/>
  <c r="P154"/>
  <c r="BK154"/>
  <c r="J154"/>
  <c r="BG154"/>
  <c r="BI153"/>
  <c r="BH153"/>
  <c r="BF153"/>
  <c r="BE153"/>
  <c r="T153"/>
  <c r="R153"/>
  <c r="P153"/>
  <c r="BK153"/>
  <c r="J153"/>
  <c r="BG153"/>
  <c r="BI152"/>
  <c r="BH152"/>
  <c r="BF152"/>
  <c r="BE152"/>
  <c r="T152"/>
  <c r="R152"/>
  <c r="P152"/>
  <c r="BK152"/>
  <c r="J152"/>
  <c r="BG152"/>
  <c r="BI151"/>
  <c r="BH151"/>
  <c r="BF151"/>
  <c r="BE151"/>
  <c r="T151"/>
  <c r="R151"/>
  <c r="P151"/>
  <c r="BK151"/>
  <c r="J151"/>
  <c r="BG151"/>
  <c r="BI150"/>
  <c r="BH150"/>
  <c r="BF150"/>
  <c r="BE150"/>
  <c r="T150"/>
  <c r="R150"/>
  <c r="P150"/>
  <c r="BK150"/>
  <c r="J150"/>
  <c r="BG150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7"/>
  <c r="BH147"/>
  <c r="BF147"/>
  <c r="BE147"/>
  <c r="T147"/>
  <c r="R147"/>
  <c r="P147"/>
  <c r="BK147"/>
  <c r="J147"/>
  <c r="BG147"/>
  <c r="BI146"/>
  <c r="BH146"/>
  <c r="BF146"/>
  <c r="BE146"/>
  <c r="T146"/>
  <c r="R146"/>
  <c r="P146"/>
  <c r="BK146"/>
  <c r="J146"/>
  <c r="BG146"/>
  <c r="BI145"/>
  <c r="BH145"/>
  <c r="BF145"/>
  <c r="BE145"/>
  <c r="T145"/>
  <c r="R145"/>
  <c r="P145"/>
  <c r="BK145"/>
  <c r="J145"/>
  <c r="BG145"/>
  <c r="BI144"/>
  <c r="BH144"/>
  <c r="BF144"/>
  <c r="BE144"/>
  <c r="T144"/>
  <c r="R144"/>
  <c r="P144"/>
  <c r="BK144"/>
  <c r="J144"/>
  <c r="BG144"/>
  <c r="BI143"/>
  <c r="BH143"/>
  <c r="BF143"/>
  <c r="BE143"/>
  <c r="T143"/>
  <c r="R143"/>
  <c r="P143"/>
  <c r="BK143"/>
  <c r="J143"/>
  <c r="BG143"/>
  <c r="BI142"/>
  <c r="BH142"/>
  <c r="BF142"/>
  <c r="BE142"/>
  <c r="T142"/>
  <c r="R142"/>
  <c r="P142"/>
  <c r="BK142"/>
  <c r="J142"/>
  <c r="BG142"/>
  <c r="BI141"/>
  <c r="F39"/>
  <c i="1" r="BD98"/>
  <c i="4" r="BH141"/>
  <c r="F38"/>
  <c i="1" r="BC98"/>
  <c i="4" r="BF141"/>
  <c r="J36"/>
  <c i="1" r="AW98"/>
  <c i="4" r="F36"/>
  <c i="1" r="BA98"/>
  <c i="4" r="BE141"/>
  <c r="J35"/>
  <c i="1" r="AV98"/>
  <c i="4" r="F35"/>
  <c i="1" r="AZ98"/>
  <c i="4" r="T141"/>
  <c r="T140"/>
  <c r="T139"/>
  <c r="T138"/>
  <c r="R141"/>
  <c r="R140"/>
  <c r="R139"/>
  <c r="R138"/>
  <c r="P141"/>
  <c r="P140"/>
  <c r="P139"/>
  <c r="P138"/>
  <c i="1" r="AU98"/>
  <c i="4" r="BK141"/>
  <c r="BK140"/>
  <c r="J140"/>
  <c r="BK139"/>
  <c r="J139"/>
  <c r="BK138"/>
  <c r="J138"/>
  <c r="J98"/>
  <c r="J32"/>
  <c i="1" r="AG98"/>
  <c i="4" r="J141"/>
  <c r="BG141"/>
  <c r="F37"/>
  <c i="1" r="BB98"/>
  <c i="4" r="J100"/>
  <c r="J99"/>
  <c r="J135"/>
  <c r="J134"/>
  <c r="F134"/>
  <c r="F132"/>
  <c r="E130"/>
  <c r="J94"/>
  <c r="J93"/>
  <c r="F93"/>
  <c r="F91"/>
  <c r="E89"/>
  <c r="J41"/>
  <c r="J20"/>
  <c r="E20"/>
  <c r="F135"/>
  <c r="F94"/>
  <c r="J19"/>
  <c r="J14"/>
  <c r="J132"/>
  <c r="J91"/>
  <c r="E7"/>
  <c r="E126"/>
  <c r="E85"/>
  <c i="3" r="J39"/>
  <c r="J38"/>
  <c i="1" r="AY97"/>
  <c i="3" r="J37"/>
  <c i="1" r="AX97"/>
  <c i="3" r="BI199"/>
  <c r="BH199"/>
  <c r="BF199"/>
  <c r="BE199"/>
  <c r="T199"/>
  <c r="T198"/>
  <c r="R199"/>
  <c r="R198"/>
  <c r="P199"/>
  <c r="P198"/>
  <c r="BK199"/>
  <c r="BK198"/>
  <c r="J198"/>
  <c r="J199"/>
  <c r="BG199"/>
  <c r="J112"/>
  <c r="BI197"/>
  <c r="BH197"/>
  <c r="BF197"/>
  <c r="BE197"/>
  <c r="T197"/>
  <c r="T196"/>
  <c r="R197"/>
  <c r="R196"/>
  <c r="P197"/>
  <c r="P196"/>
  <c r="BK197"/>
  <c r="BK196"/>
  <c r="J196"/>
  <c r="J197"/>
  <c r="BG197"/>
  <c r="J111"/>
  <c r="BI195"/>
  <c r="BH195"/>
  <c r="BF195"/>
  <c r="BE195"/>
  <c r="T195"/>
  <c r="T194"/>
  <c r="R195"/>
  <c r="R194"/>
  <c r="P195"/>
  <c r="P194"/>
  <c r="BK195"/>
  <c r="BK194"/>
  <c r="J194"/>
  <c r="J195"/>
  <c r="BG195"/>
  <c r="J110"/>
  <c r="BI193"/>
  <c r="BH193"/>
  <c r="BF193"/>
  <c r="BE193"/>
  <c r="T193"/>
  <c r="R193"/>
  <c r="P193"/>
  <c r="BK193"/>
  <c r="J193"/>
  <c r="BG193"/>
  <c r="BI192"/>
  <c r="BH192"/>
  <c r="BF192"/>
  <c r="BE192"/>
  <c r="T192"/>
  <c r="R192"/>
  <c r="P192"/>
  <c r="BK192"/>
  <c r="J192"/>
  <c r="BG192"/>
  <c r="BI191"/>
  <c r="BH191"/>
  <c r="BF191"/>
  <c r="BE191"/>
  <c r="T191"/>
  <c r="T190"/>
  <c r="T189"/>
  <c r="R191"/>
  <c r="R190"/>
  <c r="R189"/>
  <c r="P191"/>
  <c r="P190"/>
  <c r="P189"/>
  <c r="BK191"/>
  <c r="BK190"/>
  <c r="J190"/>
  <c r="BK189"/>
  <c r="J189"/>
  <c r="J191"/>
  <c r="BG191"/>
  <c r="J109"/>
  <c r="J108"/>
  <c r="BI188"/>
  <c r="BH188"/>
  <c r="BF188"/>
  <c r="BE188"/>
  <c r="T188"/>
  <c r="T187"/>
  <c r="R188"/>
  <c r="R187"/>
  <c r="P188"/>
  <c r="P187"/>
  <c r="BK188"/>
  <c r="BK187"/>
  <c r="J187"/>
  <c r="J188"/>
  <c r="BG188"/>
  <c r="J107"/>
  <c r="BI186"/>
  <c r="BH186"/>
  <c r="BF186"/>
  <c r="BE186"/>
  <c r="T186"/>
  <c r="R186"/>
  <c r="P186"/>
  <c r="BK186"/>
  <c r="J186"/>
  <c r="BG186"/>
  <c r="BI185"/>
  <c r="BH185"/>
  <c r="BF185"/>
  <c r="BE185"/>
  <c r="T185"/>
  <c r="T184"/>
  <c r="T183"/>
  <c r="R185"/>
  <c r="R184"/>
  <c r="R183"/>
  <c r="P185"/>
  <c r="P184"/>
  <c r="P183"/>
  <c r="BK185"/>
  <c r="BK184"/>
  <c r="J184"/>
  <c r="BK183"/>
  <c r="J183"/>
  <c r="J185"/>
  <c r="BG185"/>
  <c r="J106"/>
  <c r="J105"/>
  <c r="BI182"/>
  <c r="BH182"/>
  <c r="BF182"/>
  <c r="BE182"/>
  <c r="T182"/>
  <c r="R182"/>
  <c r="P182"/>
  <c r="BK182"/>
  <c r="J182"/>
  <c r="BG182"/>
  <c r="BI181"/>
  <c r="BH181"/>
  <c r="BF181"/>
  <c r="BE181"/>
  <c r="T181"/>
  <c r="T180"/>
  <c r="T179"/>
  <c r="R181"/>
  <c r="R180"/>
  <c r="R179"/>
  <c r="P181"/>
  <c r="P180"/>
  <c r="P179"/>
  <c r="BK181"/>
  <c r="BK180"/>
  <c r="J180"/>
  <c r="BK179"/>
  <c r="J179"/>
  <c r="J181"/>
  <c r="BG181"/>
  <c r="J104"/>
  <c r="J103"/>
  <c r="BI178"/>
  <c r="BH178"/>
  <c r="BF178"/>
  <c r="BE178"/>
  <c r="T178"/>
  <c r="T177"/>
  <c r="R178"/>
  <c r="R177"/>
  <c r="P178"/>
  <c r="P177"/>
  <c r="BK178"/>
  <c r="BK177"/>
  <c r="J177"/>
  <c r="J178"/>
  <c r="BG178"/>
  <c r="J102"/>
  <c r="BI176"/>
  <c r="BH176"/>
  <c r="BF176"/>
  <c r="BE176"/>
  <c r="T176"/>
  <c r="R176"/>
  <c r="P176"/>
  <c r="BK176"/>
  <c r="J176"/>
  <c r="BG176"/>
  <c r="BI175"/>
  <c r="BH175"/>
  <c r="BF175"/>
  <c r="BE175"/>
  <c r="T175"/>
  <c r="R175"/>
  <c r="P175"/>
  <c r="BK175"/>
  <c r="J175"/>
  <c r="BG175"/>
  <c r="BI174"/>
  <c r="BH174"/>
  <c r="BF174"/>
  <c r="BE174"/>
  <c r="T174"/>
  <c r="R174"/>
  <c r="P174"/>
  <c r="BK174"/>
  <c r="J174"/>
  <c r="BG174"/>
  <c r="BI173"/>
  <c r="BH173"/>
  <c r="BF173"/>
  <c r="BE173"/>
  <c r="T173"/>
  <c r="R173"/>
  <c r="P173"/>
  <c r="BK173"/>
  <c r="J173"/>
  <c r="BG173"/>
  <c r="BI172"/>
  <c r="BH172"/>
  <c r="BF172"/>
  <c r="BE172"/>
  <c r="T172"/>
  <c r="R172"/>
  <c r="P172"/>
  <c r="BK172"/>
  <c r="J172"/>
  <c r="BG172"/>
  <c r="BI171"/>
  <c r="BH171"/>
  <c r="BF171"/>
  <c r="BE171"/>
  <c r="T171"/>
  <c r="R171"/>
  <c r="P171"/>
  <c r="BK171"/>
  <c r="J171"/>
  <c r="BG171"/>
  <c r="BI170"/>
  <c r="BH170"/>
  <c r="BF170"/>
  <c r="BE170"/>
  <c r="T170"/>
  <c r="R170"/>
  <c r="P170"/>
  <c r="BK170"/>
  <c r="J170"/>
  <c r="BG170"/>
  <c r="BI169"/>
  <c r="BH169"/>
  <c r="BF169"/>
  <c r="BE169"/>
  <c r="T169"/>
  <c r="R169"/>
  <c r="P169"/>
  <c r="BK169"/>
  <c r="J169"/>
  <c r="BG169"/>
  <c r="BI168"/>
  <c r="BH168"/>
  <c r="BF168"/>
  <c r="BE168"/>
  <c r="T168"/>
  <c r="R168"/>
  <c r="P168"/>
  <c r="BK168"/>
  <c r="J168"/>
  <c r="BG168"/>
  <c r="BI167"/>
  <c r="BH167"/>
  <c r="BF167"/>
  <c r="BE167"/>
  <c r="T167"/>
  <c r="R167"/>
  <c r="P167"/>
  <c r="BK167"/>
  <c r="J167"/>
  <c r="BG167"/>
  <c r="BI166"/>
  <c r="BH166"/>
  <c r="BF166"/>
  <c r="BE166"/>
  <c r="T166"/>
  <c r="R166"/>
  <c r="P166"/>
  <c r="BK166"/>
  <c r="J166"/>
  <c r="BG166"/>
  <c r="BI165"/>
  <c r="BH165"/>
  <c r="BF165"/>
  <c r="BE165"/>
  <c r="T165"/>
  <c r="R165"/>
  <c r="P165"/>
  <c r="BK165"/>
  <c r="J165"/>
  <c r="BG165"/>
  <c r="BI164"/>
  <c r="BH164"/>
  <c r="BF164"/>
  <c r="BE164"/>
  <c r="T164"/>
  <c r="R164"/>
  <c r="P164"/>
  <c r="BK164"/>
  <c r="J164"/>
  <c r="BG164"/>
  <c r="BI163"/>
  <c r="BH163"/>
  <c r="BF163"/>
  <c r="BE163"/>
  <c r="T163"/>
  <c r="R163"/>
  <c r="P163"/>
  <c r="BK163"/>
  <c r="J163"/>
  <c r="BG163"/>
  <c r="BI162"/>
  <c r="BH162"/>
  <c r="BF162"/>
  <c r="BE162"/>
  <c r="T162"/>
  <c r="R162"/>
  <c r="P162"/>
  <c r="BK162"/>
  <c r="J162"/>
  <c r="BG162"/>
  <c r="BI161"/>
  <c r="BH161"/>
  <c r="BF161"/>
  <c r="BE161"/>
  <c r="T161"/>
  <c r="R161"/>
  <c r="P161"/>
  <c r="BK161"/>
  <c r="J161"/>
  <c r="BG161"/>
  <c r="BI160"/>
  <c r="BH160"/>
  <c r="BF160"/>
  <c r="BE160"/>
  <c r="T160"/>
  <c r="R160"/>
  <c r="P160"/>
  <c r="BK160"/>
  <c r="J160"/>
  <c r="BG160"/>
  <c r="BI159"/>
  <c r="BH159"/>
  <c r="BF159"/>
  <c r="BE159"/>
  <c r="T159"/>
  <c r="R159"/>
  <c r="P159"/>
  <c r="BK159"/>
  <c r="J159"/>
  <c r="BG159"/>
  <c r="BI158"/>
  <c r="BH158"/>
  <c r="BF158"/>
  <c r="BE158"/>
  <c r="T158"/>
  <c r="R158"/>
  <c r="P158"/>
  <c r="BK158"/>
  <c r="J158"/>
  <c r="BG158"/>
  <c r="BI157"/>
  <c r="BH157"/>
  <c r="BF157"/>
  <c r="BE157"/>
  <c r="T157"/>
  <c r="T156"/>
  <c r="R157"/>
  <c r="R156"/>
  <c r="P157"/>
  <c r="P156"/>
  <c r="BK157"/>
  <c r="BK156"/>
  <c r="J156"/>
  <c r="J157"/>
  <c r="BG157"/>
  <c r="J101"/>
  <c r="BI155"/>
  <c r="BH155"/>
  <c r="BF155"/>
  <c r="BE155"/>
  <c r="T155"/>
  <c r="R155"/>
  <c r="P155"/>
  <c r="BK155"/>
  <c r="J155"/>
  <c r="BG155"/>
  <c r="BI154"/>
  <c r="BH154"/>
  <c r="BF154"/>
  <c r="BE154"/>
  <c r="T154"/>
  <c r="R154"/>
  <c r="P154"/>
  <c r="BK154"/>
  <c r="J154"/>
  <c r="BG154"/>
  <c r="BI153"/>
  <c r="BH153"/>
  <c r="BF153"/>
  <c r="BE153"/>
  <c r="T153"/>
  <c r="R153"/>
  <c r="P153"/>
  <c r="BK153"/>
  <c r="J153"/>
  <c r="BG153"/>
  <c r="BI152"/>
  <c r="BH152"/>
  <c r="BF152"/>
  <c r="BE152"/>
  <c r="T152"/>
  <c r="R152"/>
  <c r="P152"/>
  <c r="BK152"/>
  <c r="J152"/>
  <c r="BG152"/>
  <c r="BI151"/>
  <c r="BH151"/>
  <c r="BF151"/>
  <c r="BE151"/>
  <c r="T151"/>
  <c r="R151"/>
  <c r="P151"/>
  <c r="BK151"/>
  <c r="J151"/>
  <c r="BG151"/>
  <c r="BI150"/>
  <c r="BH150"/>
  <c r="BF150"/>
  <c r="BE150"/>
  <c r="T150"/>
  <c r="R150"/>
  <c r="P150"/>
  <c r="BK150"/>
  <c r="J150"/>
  <c r="BG150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7"/>
  <c r="BH147"/>
  <c r="BF147"/>
  <c r="BE147"/>
  <c r="T147"/>
  <c r="R147"/>
  <c r="P147"/>
  <c r="BK147"/>
  <c r="J147"/>
  <c r="BG147"/>
  <c r="BI146"/>
  <c r="BH146"/>
  <c r="BF146"/>
  <c r="BE146"/>
  <c r="T146"/>
  <c r="R146"/>
  <c r="P146"/>
  <c r="BK146"/>
  <c r="J146"/>
  <c r="BG146"/>
  <c r="BI145"/>
  <c r="BH145"/>
  <c r="BF145"/>
  <c r="BE145"/>
  <c r="T145"/>
  <c r="R145"/>
  <c r="P145"/>
  <c r="BK145"/>
  <c r="J145"/>
  <c r="BG145"/>
  <c r="BI144"/>
  <c r="BH144"/>
  <c r="BF144"/>
  <c r="BE144"/>
  <c r="T144"/>
  <c r="R144"/>
  <c r="P144"/>
  <c r="BK144"/>
  <c r="J144"/>
  <c r="BG144"/>
  <c r="BI143"/>
  <c r="BH143"/>
  <c r="BF143"/>
  <c r="BE143"/>
  <c r="T143"/>
  <c r="R143"/>
  <c r="P143"/>
  <c r="BK143"/>
  <c r="J143"/>
  <c r="BG143"/>
  <c r="BI142"/>
  <c r="BH142"/>
  <c r="BF142"/>
  <c r="BE142"/>
  <c r="T142"/>
  <c r="R142"/>
  <c r="P142"/>
  <c r="BK142"/>
  <c r="J142"/>
  <c r="BG142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9"/>
  <c r="BH139"/>
  <c r="BF139"/>
  <c r="BE139"/>
  <c r="T139"/>
  <c r="R139"/>
  <c r="P139"/>
  <c r="BK139"/>
  <c r="J139"/>
  <c r="BG139"/>
  <c r="BI138"/>
  <c r="BH138"/>
  <c r="BF138"/>
  <c r="BE138"/>
  <c r="T138"/>
  <c r="R138"/>
  <c r="P138"/>
  <c r="BK138"/>
  <c r="J138"/>
  <c r="BG138"/>
  <c r="BI137"/>
  <c r="F39"/>
  <c i="1" r="BD97"/>
  <c i="3" r="BH137"/>
  <c r="F38"/>
  <c i="1" r="BC97"/>
  <c i="3" r="BF137"/>
  <c r="J36"/>
  <c i="1" r="AW97"/>
  <c i="3" r="F36"/>
  <c i="1" r="BA97"/>
  <c i="3" r="BE137"/>
  <c r="J35"/>
  <c i="1" r="AV97"/>
  <c i="3" r="F35"/>
  <c i="1" r="AZ97"/>
  <c i="3" r="T137"/>
  <c r="T136"/>
  <c r="T135"/>
  <c r="T134"/>
  <c r="R137"/>
  <c r="R136"/>
  <c r="R135"/>
  <c r="R134"/>
  <c r="P137"/>
  <c r="P136"/>
  <c r="P135"/>
  <c r="P134"/>
  <c i="1" r="AU97"/>
  <c i="3" r="BK137"/>
  <c r="BK136"/>
  <c r="J136"/>
  <c r="BK135"/>
  <c r="J135"/>
  <c r="BK134"/>
  <c r="J134"/>
  <c r="J98"/>
  <c r="J32"/>
  <c i="1" r="AG97"/>
  <c i="3" r="J137"/>
  <c r="BG137"/>
  <c r="F37"/>
  <c i="1" r="BB97"/>
  <c i="3" r="J100"/>
  <c r="J99"/>
  <c r="J131"/>
  <c r="J130"/>
  <c r="F130"/>
  <c r="F128"/>
  <c r="E126"/>
  <c r="J94"/>
  <c r="J93"/>
  <c r="F93"/>
  <c r="F91"/>
  <c r="E89"/>
  <c r="J41"/>
  <c r="J20"/>
  <c r="E20"/>
  <c r="F131"/>
  <c r="F94"/>
  <c r="J19"/>
  <c r="J14"/>
  <c r="J128"/>
  <c r="J91"/>
  <c r="E7"/>
  <c r="E122"/>
  <c r="E85"/>
  <c i="2" r="J37"/>
  <c r="J36"/>
  <c i="1" r="AY95"/>
  <c i="2" r="J35"/>
  <c i="1" r="AX95"/>
  <c i="2" r="BI205"/>
  <c r="BH205"/>
  <c r="BF205"/>
  <c r="BE205"/>
  <c r="T205"/>
  <c r="R205"/>
  <c r="P205"/>
  <c r="BK205"/>
  <c r="J205"/>
  <c r="BG205"/>
  <c r="BI204"/>
  <c r="BH204"/>
  <c r="BF204"/>
  <c r="BE204"/>
  <c r="T204"/>
  <c r="T203"/>
  <c r="R204"/>
  <c r="R203"/>
  <c r="P204"/>
  <c r="P203"/>
  <c r="BK204"/>
  <c r="BK203"/>
  <c r="J203"/>
  <c r="J204"/>
  <c r="BG204"/>
  <c r="J111"/>
  <c r="BI202"/>
  <c r="BH202"/>
  <c r="BF202"/>
  <c r="BE202"/>
  <c r="T202"/>
  <c r="T201"/>
  <c r="R202"/>
  <c r="R201"/>
  <c r="P202"/>
  <c r="P201"/>
  <c r="BK202"/>
  <c r="BK201"/>
  <c r="J201"/>
  <c r="J202"/>
  <c r="BG202"/>
  <c r="J110"/>
  <c r="BI200"/>
  <c r="BH200"/>
  <c r="BF200"/>
  <c r="BE200"/>
  <c r="T200"/>
  <c r="T199"/>
  <c r="R200"/>
  <c r="R199"/>
  <c r="P200"/>
  <c r="P199"/>
  <c r="BK200"/>
  <c r="BK199"/>
  <c r="J199"/>
  <c r="J200"/>
  <c r="BG200"/>
  <c r="J109"/>
  <c r="BI198"/>
  <c r="BH198"/>
  <c r="BF198"/>
  <c r="BE198"/>
  <c r="T198"/>
  <c r="R198"/>
  <c r="P198"/>
  <c r="BK198"/>
  <c r="J198"/>
  <c r="BG198"/>
  <c r="BI197"/>
  <c r="BH197"/>
  <c r="BF197"/>
  <c r="BE197"/>
  <c r="T197"/>
  <c r="R197"/>
  <c r="P197"/>
  <c r="BK197"/>
  <c r="J197"/>
  <c r="BG197"/>
  <c r="BI196"/>
  <c r="BH196"/>
  <c r="BF196"/>
  <c r="BE196"/>
  <c r="T196"/>
  <c r="T195"/>
  <c r="T194"/>
  <c r="R196"/>
  <c r="R195"/>
  <c r="R194"/>
  <c r="P196"/>
  <c r="P195"/>
  <c r="P194"/>
  <c r="BK196"/>
  <c r="BK195"/>
  <c r="J195"/>
  <c r="BK194"/>
  <c r="J194"/>
  <c r="J196"/>
  <c r="BG196"/>
  <c r="J108"/>
  <c r="J107"/>
  <c r="BI193"/>
  <c r="BH193"/>
  <c r="BF193"/>
  <c r="BE193"/>
  <c r="T193"/>
  <c r="R193"/>
  <c r="P193"/>
  <c r="BK193"/>
  <c r="J193"/>
  <c r="BG193"/>
  <c r="BI192"/>
  <c r="BH192"/>
  <c r="BF192"/>
  <c r="BE192"/>
  <c r="T192"/>
  <c r="T191"/>
  <c r="R192"/>
  <c r="R191"/>
  <c r="P192"/>
  <c r="P191"/>
  <c r="BK192"/>
  <c r="BK191"/>
  <c r="J191"/>
  <c r="J192"/>
  <c r="BG192"/>
  <c r="J106"/>
  <c r="BI190"/>
  <c r="BH190"/>
  <c r="BF190"/>
  <c r="BE190"/>
  <c r="T190"/>
  <c r="R190"/>
  <c r="P190"/>
  <c r="BK190"/>
  <c r="J190"/>
  <c r="BG190"/>
  <c r="BI189"/>
  <c r="BH189"/>
  <c r="BF189"/>
  <c r="BE189"/>
  <c r="T189"/>
  <c r="T188"/>
  <c r="T187"/>
  <c r="R189"/>
  <c r="R188"/>
  <c r="R187"/>
  <c r="P189"/>
  <c r="P188"/>
  <c r="P187"/>
  <c r="BK189"/>
  <c r="BK188"/>
  <c r="J188"/>
  <c r="BK187"/>
  <c r="J187"/>
  <c r="J189"/>
  <c r="BG189"/>
  <c r="J105"/>
  <c r="J104"/>
  <c r="BI186"/>
  <c r="BH186"/>
  <c r="BF186"/>
  <c r="BE186"/>
  <c r="T186"/>
  <c r="R186"/>
  <c r="P186"/>
  <c r="BK186"/>
  <c r="J186"/>
  <c r="BG186"/>
  <c r="BI185"/>
  <c r="BH185"/>
  <c r="BF185"/>
  <c r="BE185"/>
  <c r="T185"/>
  <c r="R185"/>
  <c r="P185"/>
  <c r="BK185"/>
  <c r="J185"/>
  <c r="BG185"/>
  <c r="BI184"/>
  <c r="BH184"/>
  <c r="BF184"/>
  <c r="BE184"/>
  <c r="T184"/>
  <c r="R184"/>
  <c r="P184"/>
  <c r="BK184"/>
  <c r="J184"/>
  <c r="BG184"/>
  <c r="BI183"/>
  <c r="BH183"/>
  <c r="BF183"/>
  <c r="BE183"/>
  <c r="T183"/>
  <c r="R183"/>
  <c r="P183"/>
  <c r="BK183"/>
  <c r="J183"/>
  <c r="BG183"/>
  <c r="BI182"/>
  <c r="BH182"/>
  <c r="BF182"/>
  <c r="BE182"/>
  <c r="T182"/>
  <c r="R182"/>
  <c r="P182"/>
  <c r="BK182"/>
  <c r="J182"/>
  <c r="BG182"/>
  <c r="BI181"/>
  <c r="BH181"/>
  <c r="BF181"/>
  <c r="BE181"/>
  <c r="T181"/>
  <c r="R181"/>
  <c r="P181"/>
  <c r="BK181"/>
  <c r="J181"/>
  <c r="BG181"/>
  <c r="BI180"/>
  <c r="BH180"/>
  <c r="BF180"/>
  <c r="BE180"/>
  <c r="T180"/>
  <c r="R180"/>
  <c r="P180"/>
  <c r="BK180"/>
  <c r="J180"/>
  <c r="BG180"/>
  <c r="BI179"/>
  <c r="BH179"/>
  <c r="BF179"/>
  <c r="BE179"/>
  <c r="T179"/>
  <c r="R179"/>
  <c r="P179"/>
  <c r="BK179"/>
  <c r="J179"/>
  <c r="BG179"/>
  <c r="BI178"/>
  <c r="BH178"/>
  <c r="BF178"/>
  <c r="BE178"/>
  <c r="T178"/>
  <c r="R178"/>
  <c r="P178"/>
  <c r="BK178"/>
  <c r="J178"/>
  <c r="BG178"/>
  <c r="BI177"/>
  <c r="BH177"/>
  <c r="BF177"/>
  <c r="BE177"/>
  <c r="T177"/>
  <c r="R177"/>
  <c r="P177"/>
  <c r="BK177"/>
  <c r="J177"/>
  <c r="BG177"/>
  <c r="BI176"/>
  <c r="BH176"/>
  <c r="BF176"/>
  <c r="BE176"/>
  <c r="T176"/>
  <c r="T175"/>
  <c r="T174"/>
  <c r="R176"/>
  <c r="R175"/>
  <c r="R174"/>
  <c r="P176"/>
  <c r="P175"/>
  <c r="P174"/>
  <c r="BK176"/>
  <c r="BK175"/>
  <c r="J175"/>
  <c r="BK174"/>
  <c r="J174"/>
  <c r="J176"/>
  <c r="BG176"/>
  <c r="J103"/>
  <c r="J102"/>
  <c r="BI173"/>
  <c r="BH173"/>
  <c r="BF173"/>
  <c r="BE173"/>
  <c r="T173"/>
  <c r="R173"/>
  <c r="P173"/>
  <c r="BK173"/>
  <c r="J173"/>
  <c r="BG173"/>
  <c r="BI172"/>
  <c r="BH172"/>
  <c r="BF172"/>
  <c r="BE172"/>
  <c r="T172"/>
  <c r="T171"/>
  <c r="R172"/>
  <c r="R171"/>
  <c r="P172"/>
  <c r="P171"/>
  <c r="BK172"/>
  <c r="BK171"/>
  <c r="J171"/>
  <c r="J172"/>
  <c r="BG172"/>
  <c r="J101"/>
  <c r="BI170"/>
  <c r="BH170"/>
  <c r="BF170"/>
  <c r="BE170"/>
  <c r="T170"/>
  <c r="R170"/>
  <c r="P170"/>
  <c r="BK170"/>
  <c r="J170"/>
  <c r="BG170"/>
  <c r="BI169"/>
  <c r="BH169"/>
  <c r="BF169"/>
  <c r="BE169"/>
  <c r="T169"/>
  <c r="R169"/>
  <c r="P169"/>
  <c r="BK169"/>
  <c r="J169"/>
  <c r="BG169"/>
  <c r="BI168"/>
  <c r="BH168"/>
  <c r="BF168"/>
  <c r="BE168"/>
  <c r="T168"/>
  <c r="R168"/>
  <c r="P168"/>
  <c r="BK168"/>
  <c r="J168"/>
  <c r="BG168"/>
  <c r="BI167"/>
  <c r="BH167"/>
  <c r="BF167"/>
  <c r="BE167"/>
  <c r="T167"/>
  <c r="R167"/>
  <c r="P167"/>
  <c r="BK167"/>
  <c r="J167"/>
  <c r="BG167"/>
  <c r="BI166"/>
  <c r="BH166"/>
  <c r="BF166"/>
  <c r="BE166"/>
  <c r="T166"/>
  <c r="R166"/>
  <c r="P166"/>
  <c r="BK166"/>
  <c r="J166"/>
  <c r="BG166"/>
  <c r="BI165"/>
  <c r="BH165"/>
  <c r="BF165"/>
  <c r="BE165"/>
  <c r="T165"/>
  <c r="R165"/>
  <c r="P165"/>
  <c r="BK165"/>
  <c r="J165"/>
  <c r="BG165"/>
  <c r="BI164"/>
  <c r="BH164"/>
  <c r="BF164"/>
  <c r="BE164"/>
  <c r="T164"/>
  <c r="R164"/>
  <c r="P164"/>
  <c r="BK164"/>
  <c r="J164"/>
  <c r="BG164"/>
  <c r="BI163"/>
  <c r="BH163"/>
  <c r="BF163"/>
  <c r="BE163"/>
  <c r="T163"/>
  <c r="R163"/>
  <c r="P163"/>
  <c r="BK163"/>
  <c r="J163"/>
  <c r="BG163"/>
  <c r="BI162"/>
  <c r="BH162"/>
  <c r="BF162"/>
  <c r="BE162"/>
  <c r="T162"/>
  <c r="R162"/>
  <c r="P162"/>
  <c r="BK162"/>
  <c r="J162"/>
  <c r="BG162"/>
  <c r="BI161"/>
  <c r="BH161"/>
  <c r="BF161"/>
  <c r="BE161"/>
  <c r="T161"/>
  <c r="R161"/>
  <c r="P161"/>
  <c r="BK161"/>
  <c r="J161"/>
  <c r="BG161"/>
  <c r="BI160"/>
  <c r="BH160"/>
  <c r="BF160"/>
  <c r="BE160"/>
  <c r="T160"/>
  <c r="R160"/>
  <c r="P160"/>
  <c r="BK160"/>
  <c r="J160"/>
  <c r="BG160"/>
  <c r="BI159"/>
  <c r="BH159"/>
  <c r="BF159"/>
  <c r="BE159"/>
  <c r="T159"/>
  <c r="R159"/>
  <c r="P159"/>
  <c r="BK159"/>
  <c r="J159"/>
  <c r="BG159"/>
  <c r="BI158"/>
  <c r="BH158"/>
  <c r="BF158"/>
  <c r="BE158"/>
  <c r="T158"/>
  <c r="R158"/>
  <c r="P158"/>
  <c r="BK158"/>
  <c r="J158"/>
  <c r="BG158"/>
  <c r="BI157"/>
  <c r="BH157"/>
  <c r="BF157"/>
  <c r="BE157"/>
  <c r="T157"/>
  <c r="T156"/>
  <c r="R157"/>
  <c r="R156"/>
  <c r="P157"/>
  <c r="P156"/>
  <c r="BK157"/>
  <c r="BK156"/>
  <c r="J156"/>
  <c r="J157"/>
  <c r="BG157"/>
  <c r="J100"/>
  <c r="BI155"/>
  <c r="BH155"/>
  <c r="BF155"/>
  <c r="BE155"/>
  <c r="T155"/>
  <c r="R155"/>
  <c r="P155"/>
  <c r="BK155"/>
  <c r="J155"/>
  <c r="BG155"/>
  <c r="BI154"/>
  <c r="BH154"/>
  <c r="BF154"/>
  <c r="BE154"/>
  <c r="T154"/>
  <c r="R154"/>
  <c r="P154"/>
  <c r="BK154"/>
  <c r="J154"/>
  <c r="BG154"/>
  <c r="BI153"/>
  <c r="BH153"/>
  <c r="BF153"/>
  <c r="BE153"/>
  <c r="T153"/>
  <c r="R153"/>
  <c r="P153"/>
  <c r="BK153"/>
  <c r="J153"/>
  <c r="BG153"/>
  <c r="BI152"/>
  <c r="BH152"/>
  <c r="BF152"/>
  <c r="BE152"/>
  <c r="T152"/>
  <c r="T151"/>
  <c r="R152"/>
  <c r="R151"/>
  <c r="P152"/>
  <c r="P151"/>
  <c r="BK152"/>
  <c r="BK151"/>
  <c r="J151"/>
  <c r="J152"/>
  <c r="BG152"/>
  <c r="J99"/>
  <c r="BI150"/>
  <c r="BH150"/>
  <c r="BF150"/>
  <c r="BE150"/>
  <c r="T150"/>
  <c r="R150"/>
  <c r="P150"/>
  <c r="BK150"/>
  <c r="J150"/>
  <c r="BG150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7"/>
  <c r="BH147"/>
  <c r="BF147"/>
  <c r="BE147"/>
  <c r="T147"/>
  <c r="R147"/>
  <c r="P147"/>
  <c r="BK147"/>
  <c r="J147"/>
  <c r="BG147"/>
  <c r="BI146"/>
  <c r="BH146"/>
  <c r="BF146"/>
  <c r="BE146"/>
  <c r="T146"/>
  <c r="R146"/>
  <c r="P146"/>
  <c r="BK146"/>
  <c r="J146"/>
  <c r="BG146"/>
  <c r="BI145"/>
  <c r="BH145"/>
  <c r="BF145"/>
  <c r="BE145"/>
  <c r="T145"/>
  <c r="R145"/>
  <c r="P145"/>
  <c r="BK145"/>
  <c r="J145"/>
  <c r="BG145"/>
  <c r="BI144"/>
  <c r="BH144"/>
  <c r="BF144"/>
  <c r="BE144"/>
  <c r="T144"/>
  <c r="R144"/>
  <c r="P144"/>
  <c r="BK144"/>
  <c r="J144"/>
  <c r="BG144"/>
  <c r="BI143"/>
  <c r="BH143"/>
  <c r="BF143"/>
  <c r="BE143"/>
  <c r="T143"/>
  <c r="R143"/>
  <c r="P143"/>
  <c r="BK143"/>
  <c r="J143"/>
  <c r="BG143"/>
  <c r="BI142"/>
  <c r="BH142"/>
  <c r="BF142"/>
  <c r="BE142"/>
  <c r="T142"/>
  <c r="R142"/>
  <c r="P142"/>
  <c r="BK142"/>
  <c r="J142"/>
  <c r="BG142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9"/>
  <c r="BH139"/>
  <c r="BF139"/>
  <c r="BE139"/>
  <c r="T139"/>
  <c r="R139"/>
  <c r="P139"/>
  <c r="BK139"/>
  <c r="J139"/>
  <c r="BG139"/>
  <c r="BI138"/>
  <c r="BH138"/>
  <c r="BF138"/>
  <c r="BE138"/>
  <c r="T138"/>
  <c r="R138"/>
  <c r="P138"/>
  <c r="BK138"/>
  <c r="J138"/>
  <c r="BG138"/>
  <c r="BI137"/>
  <c r="BH137"/>
  <c r="BF137"/>
  <c r="BE137"/>
  <c r="T137"/>
  <c r="R137"/>
  <c r="P137"/>
  <c r="BK137"/>
  <c r="J137"/>
  <c r="BG137"/>
  <c r="BI136"/>
  <c r="BH136"/>
  <c r="BF136"/>
  <c r="BE136"/>
  <c r="T136"/>
  <c r="R136"/>
  <c r="P136"/>
  <c r="BK136"/>
  <c r="J136"/>
  <c r="BG136"/>
  <c r="BI135"/>
  <c r="BH135"/>
  <c r="BF135"/>
  <c r="BE135"/>
  <c r="T135"/>
  <c r="R135"/>
  <c r="P135"/>
  <c r="BK135"/>
  <c r="J135"/>
  <c r="BG135"/>
  <c r="BI134"/>
  <c r="F37"/>
  <c i="1" r="BD95"/>
  <c i="2" r="BH134"/>
  <c r="F36"/>
  <c i="1" r="BC95"/>
  <c i="2" r="BF134"/>
  <c r="J34"/>
  <c i="1" r="AW95"/>
  <c i="2" r="F34"/>
  <c i="1" r="BA95"/>
  <c i="2" r="BE134"/>
  <c r="J33"/>
  <c i="1" r="AV95"/>
  <c i="2" r="F33"/>
  <c i="1" r="AZ95"/>
  <c i="2" r="T134"/>
  <c r="T133"/>
  <c r="T132"/>
  <c r="T131"/>
  <c r="R134"/>
  <c r="R133"/>
  <c r="R132"/>
  <c r="R131"/>
  <c r="P134"/>
  <c r="P133"/>
  <c r="P132"/>
  <c r="P131"/>
  <c i="1" r="AU95"/>
  <c i="2" r="BK134"/>
  <c r="BK133"/>
  <c r="J133"/>
  <c r="BK132"/>
  <c r="J132"/>
  <c r="BK131"/>
  <c r="J131"/>
  <c r="J96"/>
  <c r="J30"/>
  <c i="1" r="AG95"/>
  <c i="2" r="J134"/>
  <c r="BG134"/>
  <c r="F35"/>
  <c i="1" r="BB95"/>
  <c i="2" r="J98"/>
  <c r="J97"/>
  <c r="J128"/>
  <c r="J127"/>
  <c r="F127"/>
  <c r="F125"/>
  <c r="E123"/>
  <c r="J92"/>
  <c r="J91"/>
  <c r="F91"/>
  <c r="F89"/>
  <c r="E87"/>
  <c r="J39"/>
  <c r="J18"/>
  <c r="E18"/>
  <c r="F128"/>
  <c r="F92"/>
  <c r="J17"/>
  <c r="J12"/>
  <c r="J125"/>
  <c r="J89"/>
  <c r="E7"/>
  <c r="E121"/>
  <c r="E85"/>
  <c i="1" r="BD96"/>
  <c r="BC96"/>
  <c r="BB96"/>
  <c r="BA96"/>
  <c r="AZ96"/>
  <c r="AY96"/>
  <c r="AX96"/>
  <c r="AW96"/>
  <c r="AV96"/>
  <c r="AU96"/>
  <c r="AT96"/>
  <c r="AS96"/>
  <c r="AG96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<sst xmlns="http://schemas.openxmlformats.org/spreadsheetml/2006/main">
  <si>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</si>
  <si>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</si>
  <si>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</si>
  <si>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</si>
  <si>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</si>
  <si>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{ea2a0e24-90fc-4b1f-ad87-59bf8f22a76d}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</si>
  <si>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</si>
  <si>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</si>
  <si>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</si>
  <si>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</si>
  <si>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</si>
  <si>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</si>
  <si>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</si>
  <si>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</si>
  <si>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65419107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</si>
  <si>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</si>
  <si>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</si>
  <si>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TO Nezvěstice - vybudování vodovodní přípojky</t>
  </si>
  <si>
    <t>KSO:</t>
  </si>
  <si>
    <t>CC-CZ:</t>
  </si>
  <si>
    <t>Místo:</t>
  </si>
  <si>
    <t xml:space="preserve"> </t>
  </si>
  <si>
    <t>Datum:</t>
  </si>
  <si>
    <t>1. 11. 2019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</si>
  <si>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</si>
  <si>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</si>
  <si>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</si>
  <si>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</si>
  <si>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</si>
  <si>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</si>
  <si>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</si>
  <si>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</si>
  <si>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</si>
  <si>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</si>
  <si>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</si>
  <si>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</si>
  <si>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</si>
  <si>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</si>
  <si>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</si>
  <si>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</si>
  <si>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</si>
  <si>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</si>
  <si>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</si>
  <si>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</si>
  <si>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</si>
  <si>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</si>
  <si>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</si>
  <si>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</si>
  <si>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</si>
  <si>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</si>
  <si>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</si>
  <si>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</si>
  <si>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</si>
  <si>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</si>
  <si>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</si>
  <si>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</si>
  <si>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</si>
  <si>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</si>
  <si>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</si>
  <si>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</si>
  <si>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</si>
  <si>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</si>
  <si>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</si>
  <si>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</si>
  <si>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</si>
  <si>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</si>
  <si>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</si>
  <si>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</si>
  <si>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</si>
  <si>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</si>
  <si>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</si>
  <si>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</si>
  <si>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</si>
  <si>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</si>
  <si>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</si>
  <si>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</si>
  <si>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</si>
  <si>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</si>
  <si>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</si>
  <si>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Prodloužení vodovodu</t>
  </si>
  <si>
    <t>STA</t>
  </si>
  <si>
    <t>1</t>
  </si>
  <si>
    <t>{42ad776f-6ff4-44cd-806e-3a2739fc0c4a}</t>
  </si>
  <si>
    <t>2</t>
  </si>
  <si>
    <t>SO 02</t>
  </si>
  <si>
    <t>Vodovodní přípojka</t>
  </si>
  <si>
    <t>{32b94811-d227-432b-b759-8e342b1479e5}</t>
  </si>
  <si>
    <t>PS 01</t>
  </si>
  <si>
    <t>Vodovodní přípojka - TO</t>
  </si>
  <si>
    <t>Soupis</t>
  </si>
  <si>
    <t>{0a3c7b27-546c-4821-96ea-5864207b11b0}</t>
  </si>
  <si>
    <t>PS 02</t>
  </si>
  <si>
    <t xml:space="preserve">Vodovodní přípojka -  strážní domek</t>
  </si>
  <si>
    <t>{2ec02d93-4819-4db8-9e10-d40135cb3828}</t>
  </si>
  <si>
    <t>KRYCÍ LIST SOUPISU PRACÍ</t>
  </si>
  <si>
    <t>Objekt:</t>
  </si>
  <si>
    <t>SO 01 - Prodloužení vodovodu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</si>
  <si>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</si>
  <si>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</si>
  <si>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</si>
  <si>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</si>
  <si>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</si>
  <si>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</si>
  <si>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</si>
  <si>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</si>
  <si>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</si>
  <si>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</si>
  <si>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</si>
  <si>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722 - Zdravotechnika - vnitřní vodovod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</si>
  <si>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</si>
  <si>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</si>
  <si>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</si>
  <si>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</si>
  <si>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</si>
  <si>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</si>
  <si>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</si>
  <si>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</si>
  <si>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</si>
  <si>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</si>
  <si>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</si>
  <si>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</si>
  <si>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</si>
  <si>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</si>
  <si>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</si>
  <si>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</si>
  <si>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</si>
  <si>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</si>
  <si>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</si>
  <si>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</si>
  <si>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</si>
  <si>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</si>
  <si>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</si>
  <si>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</si>
  <si>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</si>
  <si>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</si>
  <si>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</si>
  <si>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průměru kmene do 100 mm, při jakémkoliv sklonu terénu mimo LTM, při celkové ploše do 1 000 m2</t>
  </si>
  <si>
    <t>m2</t>
  </si>
  <si>
    <t>4</t>
  </si>
  <si>
    <t>2038322165</t>
  </si>
  <si>
    <t>121101102</t>
  </si>
  <si>
    <t xml:space="preserve">Sejmutí ornice nebo lesní půdy  s vodorovným přemístěním na hromady v místě upotřebení nebo na dočasné či trvalé skládky se složením, na vzdálenost přes 50 do 100 m</t>
  </si>
  <si>
    <t>m3</t>
  </si>
  <si>
    <t>-1077095636</t>
  </si>
  <si>
    <t>3</t>
  </si>
  <si>
    <t>130001101</t>
  </si>
  <si>
    <t xml:space="preserve">Příplatek k cenám hloubených vykopávek za ztížení vykopávky  v blízkosti podzemního vedení nebo výbušnin pro jakoukoliv třídu horniny</t>
  </si>
  <si>
    <t>-1618225311</t>
  </si>
  <si>
    <t>132201201</t>
  </si>
  <si>
    <t xml:space="preserve">Hloubení zapažených i nezapažených rýh šířky přes 600 do 2 000 mm  s urovnáním dna do předepsaného profilu a spádu v hornině tř. 3 do 100 m3</t>
  </si>
  <si>
    <t>-320328374</t>
  </si>
  <si>
    <t>5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</si>
  <si>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</si>
  <si>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</si>
  <si>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-900854401</t>
  </si>
  <si>
    <t>6</t>
  </si>
  <si>
    <t>151811131</t>
  </si>
  <si>
    <t>Zřízení pažicích boxů pro pažení a rozepření stěn rýh podzemního vedení hloubka výkopu do 4 m, šířka do 1,2 m</t>
  </si>
  <si>
    <t>-950761357</t>
  </si>
  <si>
    <t>7</t>
  </si>
  <si>
    <t>151811231</t>
  </si>
  <si>
    <t>Odstranění pažicích boxů pro pažení a rozepření stěn rýh podzemního vedení hloubka výkopu do 4 m, šířka do 1,2 m</t>
  </si>
  <si>
    <t>792187524</t>
  </si>
  <si>
    <t>8</t>
  </si>
  <si>
    <t>167101101</t>
  </si>
  <si>
    <t xml:space="preserve">Nakládání, skládání a překládání neulehlého výkopku nebo sypaniny  nakládání, množství do 100 m3, z hornin tř. 1 až 4</t>
  </si>
  <si>
    <t>1218868149</t>
  </si>
  <si>
    <t>9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</si>
  <si>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</si>
  <si>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</si>
  <si>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1733203078</t>
  </si>
  <si>
    <t>10</t>
  </si>
  <si>
    <t>171201201</t>
  </si>
  <si>
    <t xml:space="preserve">Uložení sypaniny  na skládky</t>
  </si>
  <si>
    <t>-2096785242</t>
  </si>
  <si>
    <t>11</t>
  </si>
  <si>
    <t>171201211</t>
  </si>
  <si>
    <t>Poplatek za uložení stavebního odpadu na skládce (skládkovné) zeminy a kameniva zatříděného do Katalogu odpadů pod kódem 170 504</t>
  </si>
  <si>
    <t>t</t>
  </si>
  <si>
    <t>-1815368861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</si>
  <si>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</si>
  <si>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</si>
  <si>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</si>
  <si>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-505599703</t>
  </si>
  <si>
    <t>13</t>
  </si>
  <si>
    <t>M</t>
  </si>
  <si>
    <t>58344121</t>
  </si>
  <si>
    <t>štěrkodrť frakce 0/8</t>
  </si>
  <si>
    <t>423198104</t>
  </si>
  <si>
    <t>14</t>
  </si>
  <si>
    <t>174101101</t>
  </si>
  <si>
    <t xml:space="preserve">Zásyp sypaninou z jakékoliv horniny  s uložením výkopku ve vrstvách se zhutněním jam, šachet, rýh nebo kolem objektů v těchto vykopávkách</t>
  </si>
  <si>
    <t>1381768785</t>
  </si>
  <si>
    <t>181301102</t>
  </si>
  <si>
    <t>Rozprostření a urovnání ornice v rovině nebo ve svahu sklonu do 1:5 při souvislé ploše do 500 m2, tl. vrstvy přes 100 do 150 mm</t>
  </si>
  <si>
    <t>1497552101</t>
  </si>
  <si>
    <t>16</t>
  </si>
  <si>
    <t>181411131</t>
  </si>
  <si>
    <t>Založení trávníku na půdě předem připravené plochy do 1000 m2 výsevem včetně utažení parkového v rovině nebo na svahu do 1:5</t>
  </si>
  <si>
    <t>434329676</t>
  </si>
  <si>
    <t>17</t>
  </si>
  <si>
    <t>00572470</t>
  </si>
  <si>
    <t>osivo směs travní univerzál</t>
  </si>
  <si>
    <t>kg</t>
  </si>
  <si>
    <t>592511048</t>
  </si>
  <si>
    <t>Komunikace pozemní</t>
  </si>
  <si>
    <t>18</t>
  </si>
  <si>
    <t>564871111</t>
  </si>
  <si>
    <t xml:space="preserve">Podklad ze štěrkodrti ŠD  s rozprostřením a zhutněním, po zhutnění tl. 250 mm</t>
  </si>
  <si>
    <t>-1125389116</t>
  </si>
  <si>
    <t>19</t>
  </si>
  <si>
    <t>564551111</t>
  </si>
  <si>
    <t xml:space="preserve">Zřízení podsypu nebo podkladu ze sypaniny  s rozprostřením, vlhčením, a zhutněním, po zhutnění tl. 150 mm</t>
  </si>
  <si>
    <t>-1278373191</t>
  </si>
  <si>
    <t>20</t>
  </si>
  <si>
    <t>58343930</t>
  </si>
  <si>
    <t>kamenivo drcené hrubé frakce 16-32</t>
  </si>
  <si>
    <t>-500887694</t>
  </si>
  <si>
    <t>564710011</t>
  </si>
  <si>
    <t xml:space="preserve">Podklad nebo kryt z kameniva hrubého drceného  vel. 8-16 mm s rozprostřením a zhutněním, po zhutnění tl. 50 mm</t>
  </si>
  <si>
    <t>-62758991</t>
  </si>
  <si>
    <t>Trubní vedení</t>
  </si>
  <si>
    <t>22</t>
  </si>
  <si>
    <t>871241141</t>
  </si>
  <si>
    <t>Montáž vodovodního potrubí z plastů v otevřeném výkopu z polyetylenu PE 100 svařovaných na tupo SDR 11/PN16 D 90 x 8,2 mm</t>
  </si>
  <si>
    <t>m</t>
  </si>
  <si>
    <t>334415112</t>
  </si>
  <si>
    <t>23</t>
  </si>
  <si>
    <t>28613600</t>
  </si>
  <si>
    <t>potrubí dvouvrstvé PE100 s 10% signalizační vrstvou SDR 11 90x8,2 dl 12m</t>
  </si>
  <si>
    <t>587768485</t>
  </si>
  <si>
    <t>24</t>
  </si>
  <si>
    <t>877241101</t>
  </si>
  <si>
    <t>Montáž tvarovek na vodovodním plastovém potrubí z polyetylenu PE 100 elektrotvarovek SDR 11/PN16 spojek, oblouků nebo redukcí d 90</t>
  </si>
  <si>
    <t>kus</t>
  </si>
  <si>
    <t>-1227884062</t>
  </si>
  <si>
    <t>25</t>
  </si>
  <si>
    <t>28615974R</t>
  </si>
  <si>
    <t>elektrospojka SDR 11 PE 100 PN 16 D 90mm</t>
  </si>
  <si>
    <t>515561687</t>
  </si>
  <si>
    <t>26</t>
  </si>
  <si>
    <t>28653322R</t>
  </si>
  <si>
    <t>Koleno 30° elektrosvařovací d90 mm</t>
  </si>
  <si>
    <t>251059884</t>
  </si>
  <si>
    <t>27</t>
  </si>
  <si>
    <t>891247111</t>
  </si>
  <si>
    <t>Montáž vodovodních armatur na potrubí hydrantů podzemních (bez osazení poklopů) DN 80</t>
  </si>
  <si>
    <t>1767640226</t>
  </si>
  <si>
    <t>28</t>
  </si>
  <si>
    <t>42273591</t>
  </si>
  <si>
    <t>hydrant podzemní DN 80 PN 16 jednoduchý uzávěr krycí v 1500mm</t>
  </si>
  <si>
    <t>413000994</t>
  </si>
  <si>
    <t>29</t>
  </si>
  <si>
    <t>42291452</t>
  </si>
  <si>
    <t>poklop litinový hydrantový DN 80</t>
  </si>
  <si>
    <t>1998423337</t>
  </si>
  <si>
    <t>30</t>
  </si>
  <si>
    <t>56230638</t>
  </si>
  <si>
    <t>deska podkladová uličního poklopu plastového hydrantového</t>
  </si>
  <si>
    <t>-1464990885</t>
  </si>
  <si>
    <t>31</t>
  </si>
  <si>
    <t>892241111</t>
  </si>
  <si>
    <t>Tlakové zkoušky vodou na potrubí DN do 80</t>
  </si>
  <si>
    <t>-209166618</t>
  </si>
  <si>
    <t>32</t>
  </si>
  <si>
    <t>892273122</t>
  </si>
  <si>
    <t>Proplach a dezinfekce vodovodního potrubí DN od 80 do 125</t>
  </si>
  <si>
    <t>306843332</t>
  </si>
  <si>
    <t>33</t>
  </si>
  <si>
    <t>892372111</t>
  </si>
  <si>
    <t>Tlakové zkoušky vodou zabezpečení konců potrubí při tlakových zkouškách DN do 300</t>
  </si>
  <si>
    <t>-594945752</t>
  </si>
  <si>
    <t>34</t>
  </si>
  <si>
    <t>899713111</t>
  </si>
  <si>
    <t>Orientační tabulky na vodovodních a kanalizačních řadech na sloupku ocelovém nebo betonovém</t>
  </si>
  <si>
    <t>-1983335148</t>
  </si>
  <si>
    <t>35</t>
  </si>
  <si>
    <t>899722113</t>
  </si>
  <si>
    <t>Krytí potrubí z plastů výstražnou fólií z PVC šířky 34cm</t>
  </si>
  <si>
    <t>-1488859504</t>
  </si>
  <si>
    <t>998</t>
  </si>
  <si>
    <t>Přesun hmot</t>
  </si>
  <si>
    <t>36</t>
  </si>
  <si>
    <t>998225111</t>
  </si>
  <si>
    <t xml:space="preserve">Přesun hmot pro komunikace s krytem z kameniva, monolitickým betonovým nebo živičným  dopravní vzdálenost do 200 m jakékoliv délky objektu</t>
  </si>
  <si>
    <t>-769895560</t>
  </si>
  <si>
    <t>37</t>
  </si>
  <si>
    <t>998276101</t>
  </si>
  <si>
    <t>Přesun hmot pro trubní vedení hloubené z trub z plastických hmot nebo sklolaminátových pro vodovody nebo kanalizace v otevřeném výkopu dopravní vzdálenost do 15 m</t>
  </si>
  <si>
    <t>2050730487</t>
  </si>
  <si>
    <t>PSV</t>
  </si>
  <si>
    <t>Práce a dodávky PSV</t>
  </si>
  <si>
    <t>722</t>
  </si>
  <si>
    <t>Zdravotechnika - vnitřní vodovod</t>
  </si>
  <si>
    <t>38</t>
  </si>
  <si>
    <t>722171940</t>
  </si>
  <si>
    <t xml:space="preserve">Výměna trubky, tvarovky, vsazení odbočky  na rozvodech vody z plastů D přes 90 do 110 mm</t>
  </si>
  <si>
    <t>-930264236</t>
  </si>
  <si>
    <t>39</t>
  </si>
  <si>
    <t>2832933300</t>
  </si>
  <si>
    <t>T 80/80 tvárná litina</t>
  </si>
  <si>
    <t>-931421070</t>
  </si>
  <si>
    <t>40</t>
  </si>
  <si>
    <t>722212125</t>
  </si>
  <si>
    <t>Armatury přírubové šoupátka víková s ručním kolem těsnící sedla mosaz/mosaz PN 10 do 50°C se zemní soupravou a poklopem bez T-klíče DN 100</t>
  </si>
  <si>
    <t>soubor</t>
  </si>
  <si>
    <t>-1061800918</t>
  </si>
  <si>
    <t>41</t>
  </si>
  <si>
    <t>722219104</t>
  </si>
  <si>
    <t>Armatury přírubové montáž vodovodních armatur přírubových ostatních typů DN 80</t>
  </si>
  <si>
    <t>-2093534900</t>
  </si>
  <si>
    <t>42</t>
  </si>
  <si>
    <t>286102051</t>
  </si>
  <si>
    <t>FF příruba DN 80/300</t>
  </si>
  <si>
    <t>1085594258</t>
  </si>
  <si>
    <t>43</t>
  </si>
  <si>
    <t>286102052</t>
  </si>
  <si>
    <t>FF příruba DN 80/200</t>
  </si>
  <si>
    <t>-1350213599</t>
  </si>
  <si>
    <t>44</t>
  </si>
  <si>
    <t>28653135</t>
  </si>
  <si>
    <t>nákružek lemový PE 100 SDR 11 90mm</t>
  </si>
  <si>
    <t>381940470</t>
  </si>
  <si>
    <t>45</t>
  </si>
  <si>
    <t>552536340</t>
  </si>
  <si>
    <t>příruba litinová DN 80</t>
  </si>
  <si>
    <t>-756536356</t>
  </si>
  <si>
    <t>46</t>
  </si>
  <si>
    <t>55254047</t>
  </si>
  <si>
    <t>koleno 90° s patkou přírubové litinové vodovodní N-kus PN 10/40 DN 80</t>
  </si>
  <si>
    <t>-442330570</t>
  </si>
  <si>
    <t>47</t>
  </si>
  <si>
    <t>309252920</t>
  </si>
  <si>
    <t>šroub+matka č. kat. 8810 BZ M 16x70</t>
  </si>
  <si>
    <t>-1554333098</t>
  </si>
  <si>
    <t>48</t>
  </si>
  <si>
    <t>552910060</t>
  </si>
  <si>
    <t>kroužek těsnící č. kat. 3470 DN 80</t>
  </si>
  <si>
    <t>1691608352</t>
  </si>
  <si>
    <t>Práce a dodávky M</t>
  </si>
  <si>
    <t>21-M</t>
  </si>
  <si>
    <t>Elektromontáže</t>
  </si>
  <si>
    <t>49</t>
  </si>
  <si>
    <t>210813001</t>
  </si>
  <si>
    <t>Montáž izolovaných kabelů měděných do 1 kV bez ukončení plných a kulatých (CYKY, CHKE-R,...) uložených pevně počtu a průřezu žil 2x1,5 až 6 mm2</t>
  </si>
  <si>
    <t>64</t>
  </si>
  <si>
    <t>-1802928937</t>
  </si>
  <si>
    <t>50</t>
  </si>
  <si>
    <t>34140825</t>
  </si>
  <si>
    <t>vodič silový s Cu jádrem 4mm2</t>
  </si>
  <si>
    <t>128</t>
  </si>
  <si>
    <t>1208127365</t>
  </si>
  <si>
    <t>HZS</t>
  </si>
  <si>
    <t>Hodinové zúčtovací sazby</t>
  </si>
  <si>
    <t>51</t>
  </si>
  <si>
    <t>HZS1291</t>
  </si>
  <si>
    <t xml:space="preserve">Hodinové zúčtovací sazby profesí HSV  zemní a pomocné práce pomocný stavební dělník</t>
  </si>
  <si>
    <t>hod</t>
  </si>
  <si>
    <t>512</t>
  </si>
  <si>
    <t>1478889615</t>
  </si>
  <si>
    <t>52</t>
  </si>
  <si>
    <t>HZS3112</t>
  </si>
  <si>
    <t xml:space="preserve">Hodinové zúčtovací sazby montáží technologických zařízení  při externích montážích montér potrubí odborný</t>
  </si>
  <si>
    <t>1777379319</t>
  </si>
  <si>
    <t>VRN</t>
  </si>
  <si>
    <t>Vedlejší rozpočtové náklady</t>
  </si>
  <si>
    <t>VRN1</t>
  </si>
  <si>
    <t>Průzkumné, geodetické a projektové práce</t>
  </si>
  <si>
    <t>53</t>
  </si>
  <si>
    <t>012103000</t>
  </si>
  <si>
    <t>Geodetické práce před výstavbou</t>
  </si>
  <si>
    <t>1024</t>
  </si>
  <si>
    <t>-1331343770</t>
  </si>
  <si>
    <t>54</t>
  </si>
  <si>
    <t>012303000</t>
  </si>
  <si>
    <t>Geodetické práce po výstavbě</t>
  </si>
  <si>
    <t>-474399204</t>
  </si>
  <si>
    <t>55</t>
  </si>
  <si>
    <t>013254000</t>
  </si>
  <si>
    <t>Dokumentace skutečného provedení stavby</t>
  </si>
  <si>
    <t>1250910307</t>
  </si>
  <si>
    <t>VRN3</t>
  </si>
  <si>
    <t>Zařízení staveniště</t>
  </si>
  <si>
    <t>56</t>
  </si>
  <si>
    <t>030001000</t>
  </si>
  <si>
    <t>1895277217</t>
  </si>
  <si>
    <t>VRN4</t>
  </si>
  <si>
    <t>Inženýrská činnost</t>
  </si>
  <si>
    <t>57</t>
  </si>
  <si>
    <t>043154000</t>
  </si>
  <si>
    <t>Zkoušky hutnicí</t>
  </si>
  <si>
    <t>294305267</t>
  </si>
  <si>
    <t>VRN7</t>
  </si>
  <si>
    <t>Provozní vlivy</t>
  </si>
  <si>
    <t>58</t>
  </si>
  <si>
    <t>VRN001</t>
  </si>
  <si>
    <t>Dopravní značení - DIO</t>
  </si>
  <si>
    <t>564505925</t>
  </si>
  <si>
    <t>59</t>
  </si>
  <si>
    <t>VRN002</t>
  </si>
  <si>
    <t>Vytyčení inženýrských sítí</t>
  </si>
  <si>
    <t>-160123516</t>
  </si>
  <si>
    <t>SO 02 - Vodovodní přípojka</t>
  </si>
  <si>
    <t>Soupis:</t>
  </si>
  <si>
    <t>PS 01 - Vodovodní přípojka - TO</t>
  </si>
  <si>
    <t xml:space="preserve">    VRN6 - Územní vlivy</t>
  </si>
  <si>
    <t>626105716</t>
  </si>
  <si>
    <t>-1413442545</t>
  </si>
  <si>
    <t>21813523</t>
  </si>
  <si>
    <t>131201101</t>
  </si>
  <si>
    <t>Hloubení nezapažených jam a zářezů s urovnáním dna do předepsaného profilu a spádu v hornině tř. 3 do 100 m3</t>
  </si>
  <si>
    <t>-892133524</t>
  </si>
  <si>
    <t>131201109</t>
  </si>
  <si>
    <t>Hloubení nezapažených jam a zářezů s urovnáním dna do předepsaného profilu a spádu Příplatek k cenám za lepivost horniny tř. 3</t>
  </si>
  <si>
    <t>-161765946</t>
  </si>
  <si>
    <t>132201202</t>
  </si>
  <si>
    <t xml:space="preserve">Hloubení zapažených i nezapažených rýh šířky přes 600 do 2 000 mm  s urovnáním dna do předepsaného profilu a spádu v hornině tř. 3 přes 100 do 1 000 m3</t>
  </si>
  <si>
    <t>-1833007216</t>
  </si>
  <si>
    <t>1707969367</t>
  </si>
  <si>
    <t>141313476</t>
  </si>
  <si>
    <t>1827324445</t>
  </si>
  <si>
    <t>1237292528</t>
  </si>
  <si>
    <t>-1557240014</t>
  </si>
  <si>
    <t>83163831</t>
  </si>
  <si>
    <t>1321803302</t>
  </si>
  <si>
    <t>617863264</t>
  </si>
  <si>
    <t>1090578719</t>
  </si>
  <si>
    <t>817975862</t>
  </si>
  <si>
    <t>389872465</t>
  </si>
  <si>
    <t>-123307767</t>
  </si>
  <si>
    <t>-1139808680</t>
  </si>
  <si>
    <t>891249111</t>
  </si>
  <si>
    <t>Montáž vodovodních armatur na potrubí navrtávacích pasů s ventilem Jt 1 MPa, na potrubí z trub litinových, ocelových nebo plastických hmot DN 80</t>
  </si>
  <si>
    <t>509891302</t>
  </si>
  <si>
    <t>42273547</t>
  </si>
  <si>
    <t>pás navrtávací se závitovým výstupem z tvárné litiny pro vodovodní PE a PVC potrubí 90-5/4”</t>
  </si>
  <si>
    <t>875760910</t>
  </si>
  <si>
    <t>891181112</t>
  </si>
  <si>
    <t>Montáž vodovodních armatur na potrubí šoupátek nebo klapek uzavíracích v otevřeném výkopu nebo v šachtách s osazením zemní soupravy (bez poklopů) DN 40</t>
  </si>
  <si>
    <t>1943305632</t>
  </si>
  <si>
    <t>42221422</t>
  </si>
  <si>
    <t>šoupátko přípojkové přímé DN 32 PN 16 připojovací rozměr 40x2"</t>
  </si>
  <si>
    <t>800671293</t>
  </si>
  <si>
    <t>56230633</t>
  </si>
  <si>
    <t>poklop uliční šoupátkový kulatý plastový PA s litinovým víkem</t>
  </si>
  <si>
    <t>1648200932</t>
  </si>
  <si>
    <t>42221361</t>
  </si>
  <si>
    <t>šoupátko vodovodní šedá litina uzavírací víkové S24 118 610 DN 40x170mm</t>
  </si>
  <si>
    <t>-434520980</t>
  </si>
  <si>
    <t>42291078</t>
  </si>
  <si>
    <t>souprava zemní pro šoupátka DN 40-50mm Rd 2,0m</t>
  </si>
  <si>
    <t>-249623165</t>
  </si>
  <si>
    <t>56230636</t>
  </si>
  <si>
    <t>deska podkladová uličního poklopu plastového ventilkového a šoupatového</t>
  </si>
  <si>
    <t>-909549682</t>
  </si>
  <si>
    <t>871171141</t>
  </si>
  <si>
    <t>Montáž vodovodního potrubí z plastů v otevřeném výkopu z polyetylenu PE 100 svařovaných na tupo SDR 11/PN16 D 40 x 3,7 mm</t>
  </si>
  <si>
    <t>-564698286</t>
  </si>
  <si>
    <t>28613596</t>
  </si>
  <si>
    <t>potrubí dvouvrstvé PE100 s 10% signalizační vrstvou SDR 11 40x3,7 dl 12m</t>
  </si>
  <si>
    <t>-378381402</t>
  </si>
  <si>
    <t>286R004</t>
  </si>
  <si>
    <t>svěrné šroubení</t>
  </si>
  <si>
    <t>-274445627</t>
  </si>
  <si>
    <t>-62403970</t>
  </si>
  <si>
    <t>-580541764</t>
  </si>
  <si>
    <t>893225111</t>
  </si>
  <si>
    <t xml:space="preserve">Šachtice domovní pro vodoměry nebo vodovodní uzávěry se stěnami z betonu  se základovou deskou (dnem) z betonu s cementovým potěrem, s vyspravením nerovností, s vynecháním prostupů ve stěnách pro potrubí a jeho obetonováním, s dodáním a osazením poklopu v</t>
  </si>
  <si>
    <t>1164410844</t>
  </si>
  <si>
    <t>899104112</t>
  </si>
  <si>
    <t>Osazení poklopů litinových a ocelových včetně rámů pro třídu zatížení D400, E600</t>
  </si>
  <si>
    <t>-1618441775</t>
  </si>
  <si>
    <t>28661935</t>
  </si>
  <si>
    <t>poklop šachtový litinový dno DN 600 pro třídu zatížení D400</t>
  </si>
  <si>
    <t>-1365752435</t>
  </si>
  <si>
    <t>-872953173</t>
  </si>
  <si>
    <t>1034437324</t>
  </si>
  <si>
    <t>877171101</t>
  </si>
  <si>
    <t>Montáž tvarovek na vodovodním plastovém potrubí z polyetylenu PE 100 elektrotvarovek SDR 11/PN16 spojek, oblouků nebo redukcí d 40</t>
  </si>
  <si>
    <t>211279260</t>
  </si>
  <si>
    <t>286543751R</t>
  </si>
  <si>
    <t>Spojka ISO č. kat. 6320 DN 40</t>
  </si>
  <si>
    <t>-1671227825</t>
  </si>
  <si>
    <t>-918689770</t>
  </si>
  <si>
    <t>722270103</t>
  </si>
  <si>
    <t xml:space="preserve">Vodoměrové sestavy  závitové G 5/4</t>
  </si>
  <si>
    <t>1859632031</t>
  </si>
  <si>
    <t>722290234</t>
  </si>
  <si>
    <t xml:space="preserve">Zkoušky, proplach a desinfekce vodovodního potrubí  proplach a desinfekce vodovodního potrubí do DN 80</t>
  </si>
  <si>
    <t>-1295230219</t>
  </si>
  <si>
    <t>-1246458876</t>
  </si>
  <si>
    <t>-1257164650</t>
  </si>
  <si>
    <t>-1726546693</t>
  </si>
  <si>
    <t>-902384647</t>
  </si>
  <si>
    <t>-1282866038</t>
  </si>
  <si>
    <t>1098425956</t>
  </si>
  <si>
    <t>-1996984074</t>
  </si>
  <si>
    <t>VRN6</t>
  </si>
  <si>
    <t>Územní vlivy</t>
  </si>
  <si>
    <t>065002000</t>
  </si>
  <si>
    <t>Mimostaveništní doprava materiálů</t>
  </si>
  <si>
    <t>-15391008</t>
  </si>
  <si>
    <t>1312158276</t>
  </si>
  <si>
    <t xml:space="preserve">PS 02 - Vodovodní přípojka -  strážní domek</t>
  </si>
  <si>
    <t xml:space="preserve">    4 - Vodorovné konstrukce</t>
  </si>
  <si>
    <t xml:space="preserve">    VRN9 - Ostatní náklady</t>
  </si>
  <si>
    <t>1079657974</t>
  </si>
  <si>
    <t>-309762088</t>
  </si>
  <si>
    <t>-221498619</t>
  </si>
  <si>
    <t>131301101</t>
  </si>
  <si>
    <t>Hloubení nezapažených jam a zářezů s urovnáním dna do předepsaného profilu a spádu v hornině tř. 4 do 100 m3</t>
  </si>
  <si>
    <t>-1670084378</t>
  </si>
  <si>
    <t>63</t>
  </si>
  <si>
    <t>131301109</t>
  </si>
  <si>
    <t>Hloubení nezapažených jam a zářezů s urovnáním dna do předepsaného profilu a spádu Příplatek k cenám za lepivost horniny tř. 4</t>
  </si>
  <si>
    <t>324783624</t>
  </si>
  <si>
    <t>132301202</t>
  </si>
  <si>
    <t xml:space="preserve">Hloubení zapažených i nezapažených rýh šířky přes 600 do 2 000 mm  s urovnáním dna do předepsaného profilu a spádu v hornině tř. 4 přes 100 do 1 000 m3</t>
  </si>
  <si>
    <t>558902394</t>
  </si>
  <si>
    <t>-528675966</t>
  </si>
  <si>
    <t>-362997907</t>
  </si>
  <si>
    <t>883017474</t>
  </si>
  <si>
    <t>-1419452229</t>
  </si>
  <si>
    <t>546143880</t>
  </si>
  <si>
    <t>-1611936324</t>
  </si>
  <si>
    <t>1717833240</t>
  </si>
  <si>
    <t>1192090200</t>
  </si>
  <si>
    <t>1770776208</t>
  </si>
  <si>
    <t>562254134</t>
  </si>
  <si>
    <t>713122469</t>
  </si>
  <si>
    <t>1737784324</t>
  </si>
  <si>
    <t>-1916162561</t>
  </si>
  <si>
    <t>141721113</t>
  </si>
  <si>
    <t>Řízený zemní protlak v hornině tř. 1 až 4, včetně protlačení trub v hloubce do 6 m vnějšího průměru vrtu přes 90 do 110 mm</t>
  </si>
  <si>
    <t>-2078933760</t>
  </si>
  <si>
    <t>14011060</t>
  </si>
  <si>
    <t>trubka ocelová bezešvá hladká jakost 11 353 89x4,0mm</t>
  </si>
  <si>
    <t>1274591935</t>
  </si>
  <si>
    <t>Vodorovné konstrukce</t>
  </si>
  <si>
    <t>452386131</t>
  </si>
  <si>
    <t>Podkladní a vyrovnávací konstrukce z betonu vyrovnávací prstence z prostého betonu tř. C 25/30 pod poklopy a mříže, výšky přes 200 mm</t>
  </si>
  <si>
    <t>-612594158</t>
  </si>
  <si>
    <t>-1154428552</t>
  </si>
  <si>
    <t>-1885740391</t>
  </si>
  <si>
    <t>417966851</t>
  </si>
  <si>
    <t>340827531</t>
  </si>
  <si>
    <t>1609658975</t>
  </si>
  <si>
    <t>1589770325</t>
  </si>
  <si>
    <t>1938469331</t>
  </si>
  <si>
    <t>-221245989</t>
  </si>
  <si>
    <t>1250540773</t>
  </si>
  <si>
    <t>-476937098</t>
  </si>
  <si>
    <t>213397504</t>
  </si>
  <si>
    <t>1437675010</t>
  </si>
  <si>
    <t>-1882462006</t>
  </si>
  <si>
    <t>-1527549506</t>
  </si>
  <si>
    <t>-204648652</t>
  </si>
  <si>
    <t>2040735743</t>
  </si>
  <si>
    <t>1774988145</t>
  </si>
  <si>
    <t>-1909631009</t>
  </si>
  <si>
    <t>-1986627183</t>
  </si>
  <si>
    <t>-866715183</t>
  </si>
  <si>
    <t>1003841428</t>
  </si>
  <si>
    <t>1807514586</t>
  </si>
  <si>
    <t>-591565055</t>
  </si>
  <si>
    <t>899913104</t>
  </si>
  <si>
    <t xml:space="preserve">Koncové uzavírací manžety chrániček  DN potrubí x DN chráničky DN 32 x 80</t>
  </si>
  <si>
    <t>-265254441</t>
  </si>
  <si>
    <t>-2083600177</t>
  </si>
  <si>
    <t>1157844204</t>
  </si>
  <si>
    <t>1885697589</t>
  </si>
  <si>
    <t>993106182</t>
  </si>
  <si>
    <t>1570228834</t>
  </si>
  <si>
    <t>67803280</t>
  </si>
  <si>
    <t>1088117923</t>
  </si>
  <si>
    <t>2039107172</t>
  </si>
  <si>
    <t>-1734795813</t>
  </si>
  <si>
    <t>-424466367</t>
  </si>
  <si>
    <t>-685797898</t>
  </si>
  <si>
    <t>61</t>
  </si>
  <si>
    <t>-906928029</t>
  </si>
  <si>
    <t>-239779923</t>
  </si>
  <si>
    <t>62</t>
  </si>
  <si>
    <t>074002000</t>
  </si>
  <si>
    <t>Železniční a městský kolejový provoz</t>
  </si>
  <si>
    <t>-1825618949</t>
  </si>
  <si>
    <t>354572155</t>
  </si>
  <si>
    <t>-800510544</t>
  </si>
  <si>
    <t>VRN9</t>
  </si>
  <si>
    <t>Ostatní náklady</t>
  </si>
  <si>
    <t>60</t>
  </si>
  <si>
    <t>094002000</t>
  </si>
  <si>
    <t>Ostatní náklady související s výstavbou</t>
  </si>
  <si>
    <t>905703900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</si>
</sst>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hidden="1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hidden="1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s="3" customFormat="1" ht="14.4" customHeight="1">
      <c r="A31" s="3"/>
      <c r="B31" s="43"/>
      <c r="C31" s="44"/>
      <c r="D31" s="49" t="s">
        <v>37</v>
      </c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2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2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2" t="s">
        <v>48</v>
      </c>
      <c r="AI60" s="39"/>
      <c r="AJ60" s="39"/>
      <c r="AK60" s="39"/>
      <c r="AL60" s="39"/>
      <c r="AM60" s="62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2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2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2" t="s">
        <v>48</v>
      </c>
      <c r="AI75" s="39"/>
      <c r="AJ75" s="39"/>
      <c r="AK75" s="39"/>
      <c r="AL75" s="39"/>
      <c r="AM75" s="62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1"/>
      <c r="BE77" s="35"/>
    </row>
    <row r="81" s="2" customFormat="1" ht="6.96" customHeight="1">
      <c r="A81" s="35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8"/>
      <c r="C84" s="29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65419107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TO Nezvěstice - vybudování vodovodní přípojky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7" t="str">
        <f>IF(AN8= "","",AN8)</f>
        <v>1. 11. 2019</v>
      </c>
      <c r="AN87" s="77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9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8" t="str">
        <f>IF(E17="","",E17)</f>
        <v xml:space="preserve"> </v>
      </c>
      <c r="AN89" s="69"/>
      <c r="AO89" s="69"/>
      <c r="AP89" s="69"/>
      <c r="AQ89" s="37"/>
      <c r="AR89" s="41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9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8" t="str">
        <f>IF(E20="","",E20)</f>
        <v xml:space="preserve"> </v>
      </c>
      <c r="AN90" s="69"/>
      <c r="AO90" s="69"/>
      <c r="AP90" s="69"/>
      <c r="AQ90" s="37"/>
      <c r="AR90" s="41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5"/>
    </row>
    <row r="92" s="2" customFormat="1" ht="29.28" customHeight="1">
      <c r="A92" s="35"/>
      <c r="B92" s="36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1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5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ROUND(AG95+AG96,2)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ROUND(AS95+AS96,2)</f>
        <v>0</v>
      </c>
      <c r="AT94" s="112">
        <f>ROUND(SUM(AV94:AW94),2)</f>
        <v>0</v>
      </c>
      <c r="AU94" s="113">
        <f>ROUND(AU95+AU96,5)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ROUND(AZ95+AZ96,2)</f>
        <v>0</v>
      </c>
      <c r="BA94" s="112">
        <f>ROUND(BA95+BA96,2)</f>
        <v>0</v>
      </c>
      <c r="BB94" s="112">
        <f>ROUND(BB95+BB96,2)</f>
        <v>0</v>
      </c>
      <c r="BC94" s="112">
        <f>ROUND(BC95+BC96,2)</f>
        <v>0</v>
      </c>
      <c r="BD94" s="114">
        <f>ROUND(BD95+BD96,2)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Prodloužení vodovodu'!J30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'SO 01 - Prodloužení vodovodu'!P131</f>
        <v>0</v>
      </c>
      <c r="AV95" s="126">
        <f>'SO 01 - Prodloužení vodovodu'!J33</f>
        <v>0</v>
      </c>
      <c r="AW95" s="126">
        <f>'SO 01 - Prodloužení vodovodu'!J34</f>
        <v>0</v>
      </c>
      <c r="AX95" s="126">
        <f>'SO 01 - Prodloužení vodovodu'!J35</f>
        <v>0</v>
      </c>
      <c r="AY95" s="126">
        <f>'SO 01 - Prodloužení vodovodu'!J36</f>
        <v>0</v>
      </c>
      <c r="AZ95" s="126">
        <f>'SO 01 - Prodloužení vodovodu'!F33</f>
        <v>0</v>
      </c>
      <c r="BA95" s="126">
        <f>'SO 01 - Prodloužení vodovodu'!F34</f>
        <v>0</v>
      </c>
      <c r="BB95" s="126">
        <f>'SO 01 - Prodloužení vodovodu'!F35</f>
        <v>0</v>
      </c>
      <c r="BC95" s="126">
        <f>'SO 01 - Prodloužení vodovodu'!F36</f>
        <v>0</v>
      </c>
      <c r="BD95" s="128">
        <f>'SO 01 - Prodloužení vodovodu'!F37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16.5" customHeight="1">
      <c r="A96" s="7"/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30">
        <f>ROUND(SUM(AG97:AG98),2)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25">
        <f>ROUND(SUM(AS97:AS98),2)</f>
        <v>0</v>
      </c>
      <c r="AT96" s="126">
        <f>ROUND(SUM(AV96:AW96),2)</f>
        <v>0</v>
      </c>
      <c r="AU96" s="127">
        <f>ROUND(SUM(AU97:AU98),5)</f>
        <v>0</v>
      </c>
      <c r="AV96" s="126">
        <f>ROUND(AZ96*L29,2)</f>
        <v>0</v>
      </c>
      <c r="AW96" s="126">
        <f>ROUND(BA96*L30,2)</f>
        <v>0</v>
      </c>
      <c r="AX96" s="126">
        <f>ROUND(BB96*L29,2)</f>
        <v>0</v>
      </c>
      <c r="AY96" s="126">
        <f>ROUND(BC96*L30,2)</f>
        <v>0</v>
      </c>
      <c r="AZ96" s="126">
        <f>ROUND(SUM(AZ97:AZ98),2)</f>
        <v>0</v>
      </c>
      <c r="BA96" s="126">
        <f>ROUND(SUM(BA97:BA98),2)</f>
        <v>0</v>
      </c>
      <c r="BB96" s="126">
        <f>ROUND(SUM(BB97:BB98),2)</f>
        <v>0</v>
      </c>
      <c r="BC96" s="126">
        <f>ROUND(SUM(BC97:BC98),2)</f>
        <v>0</v>
      </c>
      <c r="BD96" s="128">
        <f>ROUND(SUM(BD97:BD98),2)</f>
        <v>0</v>
      </c>
      <c r="BE96" s="7"/>
      <c r="BS96" s="129" t="s">
        <v>72</v>
      </c>
      <c r="BT96" s="129" t="s">
        <v>81</v>
      </c>
      <c r="BU96" s="129" t="s">
        <v>74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4" customFormat="1" ht="16.5" customHeight="1">
      <c r="A97" s="117" t="s">
        <v>77</v>
      </c>
      <c r="B97" s="68"/>
      <c r="C97" s="131"/>
      <c r="D97" s="131"/>
      <c r="E97" s="132" t="s">
        <v>87</v>
      </c>
      <c r="F97" s="132"/>
      <c r="G97" s="132"/>
      <c r="H97" s="132"/>
      <c r="I97" s="132"/>
      <c r="J97" s="131"/>
      <c r="K97" s="132" t="s">
        <v>88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'PS 01 - Vodovodní přípojk...'!J32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89</v>
      </c>
      <c r="AR97" s="70"/>
      <c r="AS97" s="135">
        <v>0</v>
      </c>
      <c r="AT97" s="136">
        <f>ROUND(SUM(AV97:AW97),2)</f>
        <v>0</v>
      </c>
      <c r="AU97" s="137">
        <f>'PS 01 - Vodovodní přípojk...'!P134</f>
        <v>0</v>
      </c>
      <c r="AV97" s="136">
        <f>'PS 01 - Vodovodní přípojk...'!J35</f>
        <v>0</v>
      </c>
      <c r="AW97" s="136">
        <f>'PS 01 - Vodovodní přípojk...'!J36</f>
        <v>0</v>
      </c>
      <c r="AX97" s="136">
        <f>'PS 01 - Vodovodní přípojk...'!J37</f>
        <v>0</v>
      </c>
      <c r="AY97" s="136">
        <f>'PS 01 - Vodovodní přípojk...'!J38</f>
        <v>0</v>
      </c>
      <c r="AZ97" s="136">
        <f>'PS 01 - Vodovodní přípojk...'!F35</f>
        <v>0</v>
      </c>
      <c r="BA97" s="136">
        <f>'PS 01 - Vodovodní přípojk...'!F36</f>
        <v>0</v>
      </c>
      <c r="BB97" s="136">
        <f>'PS 01 - Vodovodní přípojk...'!F37</f>
        <v>0</v>
      </c>
      <c r="BC97" s="136">
        <f>'PS 01 - Vodovodní přípojk...'!F38</f>
        <v>0</v>
      </c>
      <c r="BD97" s="138">
        <f>'PS 01 - Vodovodní přípojk...'!F39</f>
        <v>0</v>
      </c>
      <c r="BE97" s="4"/>
      <c r="BT97" s="139" t="s">
        <v>83</v>
      </c>
      <c r="BV97" s="139" t="s">
        <v>75</v>
      </c>
      <c r="BW97" s="139" t="s">
        <v>90</v>
      </c>
      <c r="BX97" s="139" t="s">
        <v>86</v>
      </c>
      <c r="CL97" s="139" t="s">
        <v>1</v>
      </c>
    </row>
    <row r="98" s="4" customFormat="1" ht="16.5" customHeight="1">
      <c r="A98" s="117" t="s">
        <v>77</v>
      </c>
      <c r="B98" s="68"/>
      <c r="C98" s="131"/>
      <c r="D98" s="131"/>
      <c r="E98" s="132" t="s">
        <v>91</v>
      </c>
      <c r="F98" s="132"/>
      <c r="G98" s="132"/>
      <c r="H98" s="132"/>
      <c r="I98" s="132"/>
      <c r="J98" s="131"/>
      <c r="K98" s="132" t="s">
        <v>92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'PS 02 - Vodovodní přípojk...'!J32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89</v>
      </c>
      <c r="AR98" s="70"/>
      <c r="AS98" s="140">
        <v>0</v>
      </c>
      <c r="AT98" s="141">
        <f>ROUND(SUM(AV98:AW98),2)</f>
        <v>0</v>
      </c>
      <c r="AU98" s="142">
        <f>'PS 02 - Vodovodní přípojk...'!P138</f>
        <v>0</v>
      </c>
      <c r="AV98" s="141">
        <f>'PS 02 - Vodovodní přípojk...'!J35</f>
        <v>0</v>
      </c>
      <c r="AW98" s="141">
        <f>'PS 02 - Vodovodní přípojk...'!J36</f>
        <v>0</v>
      </c>
      <c r="AX98" s="141">
        <f>'PS 02 - Vodovodní přípojk...'!J37</f>
        <v>0</v>
      </c>
      <c r="AY98" s="141">
        <f>'PS 02 - Vodovodní přípojk...'!J38</f>
        <v>0</v>
      </c>
      <c r="AZ98" s="141">
        <f>'PS 02 - Vodovodní přípojk...'!F35</f>
        <v>0</v>
      </c>
      <c r="BA98" s="141">
        <f>'PS 02 - Vodovodní přípojk...'!F36</f>
        <v>0</v>
      </c>
      <c r="BB98" s="141">
        <f>'PS 02 - Vodovodní přípojk...'!F37</f>
        <v>0</v>
      </c>
      <c r="BC98" s="141">
        <f>'PS 02 - Vodovodní přípojk...'!F38</f>
        <v>0</v>
      </c>
      <c r="BD98" s="143">
        <f>'PS 02 - Vodovodní přípojk...'!F39</f>
        <v>0</v>
      </c>
      <c r="BE98" s="4"/>
      <c r="BT98" s="139" t="s">
        <v>83</v>
      </c>
      <c r="BV98" s="139" t="s">
        <v>75</v>
      </c>
      <c r="BW98" s="139" t="s">
        <v>93</v>
      </c>
      <c r="BX98" s="139" t="s">
        <v>86</v>
      </c>
      <c r="CL98" s="139" t="s">
        <v>1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VYGWbwSQggZJq8ZBBJZD6JZtCZOEgUUlSQMe3w5A/MacKryDYNbE75rJt6dB933/JpIZ1/Lw9ZXeo2qdOCFLJg==" hashValue="BHgnriq/3baSE4E0zmqv277qHX5C1CF23DIBcEV0rsRQDHtbl8HL44R1Zz+KMilVyXKaLOafJ4yBDwUbtkMbCw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E97:I97"/>
    <mergeCell ref="K97:AF97"/>
    <mergeCell ref="E98:I98"/>
    <mergeCell ref="K98:AF98"/>
  </mergeCells>
  <hyperlinks>
    <hyperlink ref="A95" location="'SO 01 - Prodloužení vodovodu'!C2" display="/"/>
    <hyperlink ref="A97" location="'PS 01 - Vodovodní přípojk...'!C2" display="/"/>
    <hyperlink ref="A98" location="'PS 02 - Vodovodní přípoj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83</v>
      </c>
    </row>
    <row r="4" s="1" customFormat="1" ht="24.96" customHeight="1">
      <c r="B4" s="17"/>
      <c r="D4" s="148" t="s">
        <v>94</v>
      </c>
      <c r="I4" s="144"/>
      <c r="L4" s="17"/>
      <c r="M4" s="149" t="s">
        <v>10</v>
      </c>
      <c r="AT4" s="14" t="s">
        <v>30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>TO Nezvěstice - vybudování vodovodní přípojky</v>
      </c>
      <c r="F7" s="150"/>
      <c r="G7" s="150"/>
      <c r="H7" s="150"/>
      <c r="I7" s="144"/>
      <c r="L7" s="17"/>
    </row>
    <row r="8" s="2" customFormat="1" ht="12" customHeight="1">
      <c r="A8" s="35"/>
      <c r="B8" s="41"/>
      <c r="C8" s="35"/>
      <c r="D8" s="150" t="s">
        <v>95</v>
      </c>
      <c r="E8" s="35"/>
      <c r="F8" s="35"/>
      <c r="G8" s="35"/>
      <c r="H8" s="35"/>
      <c r="I8" s="152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3" t="s">
        <v>96</v>
      </c>
      <c r="F9" s="35"/>
      <c r="G9" s="35"/>
      <c r="H9" s="35"/>
      <c r="I9" s="152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52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50" t="s">
        <v>18</v>
      </c>
      <c r="E11" s="35"/>
      <c r="F11" s="139" t="s">
        <v>1</v>
      </c>
      <c r="G11" s="35"/>
      <c r="H11" s="35"/>
      <c r="I11" s="154" t="s">
        <v>19</v>
      </c>
      <c r="J11" s="139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0" t="s">
        <v>20</v>
      </c>
      <c r="E12" s="35"/>
      <c r="F12" s="139" t="s">
        <v>21</v>
      </c>
      <c r="G12" s="35"/>
      <c r="H12" s="35"/>
      <c r="I12" s="154" t="s">
        <v>22</v>
      </c>
      <c r="J12" s="155" t="str">
        <f>'Rekapitulace stavby'!AN8</f>
        <v>1. 11. 2019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52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0" t="s">
        <v>24</v>
      </c>
      <c r="E14" s="35"/>
      <c r="F14" s="35"/>
      <c r="G14" s="35"/>
      <c r="H14" s="35"/>
      <c r="I14" s="154" t="s">
        <v>25</v>
      </c>
      <c r="J14" s="139" t="s">
        <v>1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">
        <v>21</v>
      </c>
      <c r="F15" s="35"/>
      <c r="G15" s="35"/>
      <c r="H15" s="35"/>
      <c r="I15" s="154" t="s">
        <v>26</v>
      </c>
      <c r="J15" s="139" t="s">
        <v>1</v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52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50" t="s">
        <v>27</v>
      </c>
      <c r="E17" s="35"/>
      <c r="F17" s="35"/>
      <c r="G17" s="35"/>
      <c r="H17" s="35"/>
      <c r="I17" s="154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9"/>
      <c r="G18" s="139"/>
      <c r="H18" s="139"/>
      <c r="I18" s="154" t="s">
        <v>26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52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50" t="s">
        <v>29</v>
      </c>
      <c r="E20" s="35"/>
      <c r="F20" s="35"/>
      <c r="G20" s="35"/>
      <c r="H20" s="35"/>
      <c r="I20" s="154" t="s">
        <v>25</v>
      </c>
      <c r="J20" s="139" t="s">
        <v>1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21</v>
      </c>
      <c r="F21" s="35"/>
      <c r="G21" s="35"/>
      <c r="H21" s="35"/>
      <c r="I21" s="154" t="s">
        <v>26</v>
      </c>
      <c r="J21" s="139" t="s">
        <v>1</v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52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50" t="s">
        <v>31</v>
      </c>
      <c r="E23" s="35"/>
      <c r="F23" s="35"/>
      <c r="G23" s="35"/>
      <c r="H23" s="35"/>
      <c r="I23" s="154" t="s">
        <v>25</v>
      </c>
      <c r="J23" s="139" t="s">
        <v>1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">
        <v>21</v>
      </c>
      <c r="F24" s="35"/>
      <c r="G24" s="35"/>
      <c r="H24" s="35"/>
      <c r="I24" s="154" t="s">
        <v>26</v>
      </c>
      <c r="J24" s="139" t="s">
        <v>1</v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52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50" t="s">
        <v>32</v>
      </c>
      <c r="E26" s="35"/>
      <c r="F26" s="35"/>
      <c r="G26" s="35"/>
      <c r="H26" s="35"/>
      <c r="I26" s="152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9"/>
      <c r="J27" s="156"/>
      <c r="K27" s="156"/>
      <c r="L27" s="160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52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1"/>
      <c r="E29" s="161"/>
      <c r="F29" s="161"/>
      <c r="G29" s="161"/>
      <c r="H29" s="161"/>
      <c r="I29" s="162"/>
      <c r="J29" s="161"/>
      <c r="K29" s="161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3" t="s">
        <v>33</v>
      </c>
      <c r="E30" s="35"/>
      <c r="F30" s="35"/>
      <c r="G30" s="35"/>
      <c r="H30" s="35"/>
      <c r="I30" s="152"/>
      <c r="J30" s="164">
        <f>ROUND(J131,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2"/>
      <c r="J31" s="161"/>
      <c r="K31" s="161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5" t="s">
        <v>35</v>
      </c>
      <c r="G32" s="35"/>
      <c r="H32" s="35"/>
      <c r="I32" s="166" t="s">
        <v>34</v>
      </c>
      <c r="J32" s="165" t="s">
        <v>36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67" t="s">
        <v>37</v>
      </c>
      <c r="E33" s="150" t="s">
        <v>38</v>
      </c>
      <c r="F33" s="168">
        <f>ROUND((SUM(BE131:BE205)),  2)</f>
        <v>0</v>
      </c>
      <c r="G33" s="35"/>
      <c r="H33" s="35"/>
      <c r="I33" s="169">
        <v>0.20999999999999999</v>
      </c>
      <c r="J33" s="168">
        <f>ROUND(((SUM(BE131:BE205))*I33),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50" t="s">
        <v>39</v>
      </c>
      <c r="F34" s="168">
        <f>ROUND((SUM(BF131:BF205)),  2)</f>
        <v>0</v>
      </c>
      <c r="G34" s="35"/>
      <c r="H34" s="35"/>
      <c r="I34" s="169">
        <v>0.14999999999999999</v>
      </c>
      <c r="J34" s="168">
        <f>ROUND(((SUM(BF131:BF205))*I34),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0" t="s">
        <v>37</v>
      </c>
      <c r="E35" s="150" t="s">
        <v>40</v>
      </c>
      <c r="F35" s="168">
        <f>ROUND((SUM(BG131:BG205)),  2)</f>
        <v>0</v>
      </c>
      <c r="G35" s="35"/>
      <c r="H35" s="35"/>
      <c r="I35" s="169">
        <v>0.20999999999999999</v>
      </c>
      <c r="J35" s="168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50" t="s">
        <v>41</v>
      </c>
      <c r="F36" s="168">
        <f>ROUND((SUM(BH131:BH205)),  2)</f>
        <v>0</v>
      </c>
      <c r="G36" s="35"/>
      <c r="H36" s="35"/>
      <c r="I36" s="169">
        <v>0.14999999999999999</v>
      </c>
      <c r="J36" s="168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0" t="s">
        <v>42</v>
      </c>
      <c r="F37" s="168">
        <f>ROUND((SUM(BI131:BI205)),  2)</f>
        <v>0</v>
      </c>
      <c r="G37" s="35"/>
      <c r="H37" s="35"/>
      <c r="I37" s="169">
        <v>0</v>
      </c>
      <c r="J37" s="168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52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70"/>
      <c r="D39" s="171" t="s">
        <v>43</v>
      </c>
      <c r="E39" s="172"/>
      <c r="F39" s="172"/>
      <c r="G39" s="173" t="s">
        <v>44</v>
      </c>
      <c r="H39" s="174" t="s">
        <v>45</v>
      </c>
      <c r="I39" s="175"/>
      <c r="J39" s="176">
        <f>SUM(J30:J37)</f>
        <v>0</v>
      </c>
      <c r="K39" s="177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52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44"/>
      <c r="L41" s="17"/>
    </row>
    <row r="42" s="1" customFormat="1" ht="14.4" customHeight="1">
      <c r="B42" s="17"/>
      <c r="I42" s="144"/>
      <c r="L42" s="17"/>
    </row>
    <row r="43" s="1" customFormat="1" ht="14.4" customHeight="1">
      <c r="B43" s="17"/>
      <c r="I43" s="144"/>
      <c r="L43" s="17"/>
    </row>
    <row r="44" s="1" customFormat="1" ht="14.4" customHeight="1">
      <c r="B44" s="17"/>
      <c r="I44" s="144"/>
      <c r="L44" s="17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1"/>
      <c r="D50" s="178" t="s">
        <v>46</v>
      </c>
      <c r="E50" s="179"/>
      <c r="F50" s="179"/>
      <c r="G50" s="178" t="s">
        <v>47</v>
      </c>
      <c r="H50" s="179"/>
      <c r="I50" s="180"/>
      <c r="J50" s="179"/>
      <c r="K50" s="179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48</v>
      </c>
      <c r="E61" s="182"/>
      <c r="F61" s="183" t="s">
        <v>49</v>
      </c>
      <c r="G61" s="181" t="s">
        <v>48</v>
      </c>
      <c r="H61" s="182"/>
      <c r="I61" s="184"/>
      <c r="J61" s="185" t="s">
        <v>49</v>
      </c>
      <c r="K61" s="182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50</v>
      </c>
      <c r="E65" s="186"/>
      <c r="F65" s="186"/>
      <c r="G65" s="178" t="s">
        <v>51</v>
      </c>
      <c r="H65" s="186"/>
      <c r="I65" s="187"/>
      <c r="J65" s="186"/>
      <c r="K65" s="18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48</v>
      </c>
      <c r="E76" s="182"/>
      <c r="F76" s="183" t="s">
        <v>49</v>
      </c>
      <c r="G76" s="181" t="s">
        <v>48</v>
      </c>
      <c r="H76" s="182"/>
      <c r="I76" s="184"/>
      <c r="J76" s="185" t="s">
        <v>49</v>
      </c>
      <c r="K76" s="182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52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2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2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>TO Nezvěstice - vybudování vodovodní přípojky</v>
      </c>
      <c r="F85" s="29"/>
      <c r="G85" s="29"/>
      <c r="H85" s="29"/>
      <c r="I85" s="152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52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SO 01 - Prodloužení vodovodu</v>
      </c>
      <c r="F87" s="37"/>
      <c r="G87" s="37"/>
      <c r="H87" s="37"/>
      <c r="I87" s="152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52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54" t="s">
        <v>22</v>
      </c>
      <c r="J89" s="77" t="str">
        <f>IF(J12="","",J12)</f>
        <v>1. 11. 2019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2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54" t="s">
        <v>29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54" t="s">
        <v>31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52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95" t="s">
        <v>98</v>
      </c>
      <c r="D94" s="196"/>
      <c r="E94" s="196"/>
      <c r="F94" s="196"/>
      <c r="G94" s="196"/>
      <c r="H94" s="196"/>
      <c r="I94" s="197"/>
      <c r="J94" s="198" t="s">
        <v>99</v>
      </c>
      <c r="K94" s="196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2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99" t="s">
        <v>100</v>
      </c>
      <c r="D96" s="37"/>
      <c r="E96" s="37"/>
      <c r="F96" s="37"/>
      <c r="G96" s="37"/>
      <c r="H96" s="37"/>
      <c r="I96" s="152"/>
      <c r="J96" s="108">
        <f>J131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200"/>
      <c r="C97" s="201"/>
      <c r="D97" s="202" t="s">
        <v>102</v>
      </c>
      <c r="E97" s="203"/>
      <c r="F97" s="203"/>
      <c r="G97" s="203"/>
      <c r="H97" s="203"/>
      <c r="I97" s="204"/>
      <c r="J97" s="205">
        <f>J132</f>
        <v>0</v>
      </c>
      <c r="K97" s="201"/>
      <c r="L97" s="20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7"/>
      <c r="C98" s="131"/>
      <c r="D98" s="208" t="s">
        <v>103</v>
      </c>
      <c r="E98" s="209"/>
      <c r="F98" s="209"/>
      <c r="G98" s="209"/>
      <c r="H98" s="209"/>
      <c r="I98" s="210"/>
      <c r="J98" s="211">
        <f>J133</f>
        <v>0</v>
      </c>
      <c r="K98" s="131"/>
      <c r="L98" s="21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7"/>
      <c r="C99" s="131"/>
      <c r="D99" s="208" t="s">
        <v>104</v>
      </c>
      <c r="E99" s="209"/>
      <c r="F99" s="209"/>
      <c r="G99" s="209"/>
      <c r="H99" s="209"/>
      <c r="I99" s="210"/>
      <c r="J99" s="211">
        <f>J151</f>
        <v>0</v>
      </c>
      <c r="K99" s="131"/>
      <c r="L99" s="21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7"/>
      <c r="C100" s="131"/>
      <c r="D100" s="208" t="s">
        <v>105</v>
      </c>
      <c r="E100" s="209"/>
      <c r="F100" s="209"/>
      <c r="G100" s="209"/>
      <c r="H100" s="209"/>
      <c r="I100" s="210"/>
      <c r="J100" s="211">
        <f>J156</f>
        <v>0</v>
      </c>
      <c r="K100" s="131"/>
      <c r="L100" s="21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1"/>
      <c r="D101" s="208" t="s">
        <v>106</v>
      </c>
      <c r="E101" s="209"/>
      <c r="F101" s="209"/>
      <c r="G101" s="209"/>
      <c r="H101" s="209"/>
      <c r="I101" s="210"/>
      <c r="J101" s="211">
        <f>J171</f>
        <v>0</v>
      </c>
      <c r="K101" s="131"/>
      <c r="L101" s="21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200"/>
      <c r="C102" s="201"/>
      <c r="D102" s="202" t="s">
        <v>107</v>
      </c>
      <c r="E102" s="203"/>
      <c r="F102" s="203"/>
      <c r="G102" s="203"/>
      <c r="H102" s="203"/>
      <c r="I102" s="204"/>
      <c r="J102" s="205">
        <f>J174</f>
        <v>0</v>
      </c>
      <c r="K102" s="201"/>
      <c r="L102" s="20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7"/>
      <c r="C103" s="131"/>
      <c r="D103" s="208" t="s">
        <v>108</v>
      </c>
      <c r="E103" s="209"/>
      <c r="F103" s="209"/>
      <c r="G103" s="209"/>
      <c r="H103" s="209"/>
      <c r="I103" s="210"/>
      <c r="J103" s="211">
        <f>J175</f>
        <v>0</v>
      </c>
      <c r="K103" s="131"/>
      <c r="L103" s="21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0"/>
      <c r="C104" s="201"/>
      <c r="D104" s="202" t="s">
        <v>109</v>
      </c>
      <c r="E104" s="203"/>
      <c r="F104" s="203"/>
      <c r="G104" s="203"/>
      <c r="H104" s="203"/>
      <c r="I104" s="204"/>
      <c r="J104" s="205">
        <f>J187</f>
        <v>0</v>
      </c>
      <c r="K104" s="201"/>
      <c r="L104" s="20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7"/>
      <c r="C105" s="131"/>
      <c r="D105" s="208" t="s">
        <v>110</v>
      </c>
      <c r="E105" s="209"/>
      <c r="F105" s="209"/>
      <c r="G105" s="209"/>
      <c r="H105" s="209"/>
      <c r="I105" s="210"/>
      <c r="J105" s="211">
        <f>J188</f>
        <v>0</v>
      </c>
      <c r="K105" s="131"/>
      <c r="L105" s="21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200"/>
      <c r="C106" s="201"/>
      <c r="D106" s="202" t="s">
        <v>111</v>
      </c>
      <c r="E106" s="203"/>
      <c r="F106" s="203"/>
      <c r="G106" s="203"/>
      <c r="H106" s="203"/>
      <c r="I106" s="204"/>
      <c r="J106" s="205">
        <f>J191</f>
        <v>0</v>
      </c>
      <c r="K106" s="201"/>
      <c r="L106" s="20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200"/>
      <c r="C107" s="201"/>
      <c r="D107" s="202" t="s">
        <v>112</v>
      </c>
      <c r="E107" s="203"/>
      <c r="F107" s="203"/>
      <c r="G107" s="203"/>
      <c r="H107" s="203"/>
      <c r="I107" s="204"/>
      <c r="J107" s="205">
        <f>J194</f>
        <v>0</v>
      </c>
      <c r="K107" s="201"/>
      <c r="L107" s="20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7"/>
      <c r="C108" s="131"/>
      <c r="D108" s="208" t="s">
        <v>113</v>
      </c>
      <c r="E108" s="209"/>
      <c r="F108" s="209"/>
      <c r="G108" s="209"/>
      <c r="H108" s="209"/>
      <c r="I108" s="210"/>
      <c r="J108" s="211">
        <f>J195</f>
        <v>0</v>
      </c>
      <c r="K108" s="131"/>
      <c r="L108" s="21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7"/>
      <c r="C109" s="131"/>
      <c r="D109" s="208" t="s">
        <v>114</v>
      </c>
      <c r="E109" s="209"/>
      <c r="F109" s="209"/>
      <c r="G109" s="209"/>
      <c r="H109" s="209"/>
      <c r="I109" s="210"/>
      <c r="J109" s="211">
        <f>J199</f>
        <v>0</v>
      </c>
      <c r="K109" s="131"/>
      <c r="L109" s="21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7"/>
      <c r="C110" s="131"/>
      <c r="D110" s="208" t="s">
        <v>115</v>
      </c>
      <c r="E110" s="209"/>
      <c r="F110" s="209"/>
      <c r="G110" s="209"/>
      <c r="H110" s="209"/>
      <c r="I110" s="210"/>
      <c r="J110" s="211">
        <f>J201</f>
        <v>0</v>
      </c>
      <c r="K110" s="131"/>
      <c r="L110" s="21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7"/>
      <c r="C111" s="131"/>
      <c r="D111" s="208" t="s">
        <v>116</v>
      </c>
      <c r="E111" s="209"/>
      <c r="F111" s="209"/>
      <c r="G111" s="209"/>
      <c r="H111" s="209"/>
      <c r="I111" s="210"/>
      <c r="J111" s="211">
        <f>J203</f>
        <v>0</v>
      </c>
      <c r="K111" s="131"/>
      <c r="L111" s="21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152"/>
      <c r="J112" s="37"/>
      <c r="K112" s="3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4"/>
      <c r="C113" s="65"/>
      <c r="D113" s="65"/>
      <c r="E113" s="65"/>
      <c r="F113" s="65"/>
      <c r="G113" s="65"/>
      <c r="H113" s="65"/>
      <c r="I113" s="190"/>
      <c r="J113" s="65"/>
      <c r="K113" s="65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6"/>
      <c r="C117" s="67"/>
      <c r="D117" s="67"/>
      <c r="E117" s="67"/>
      <c r="F117" s="67"/>
      <c r="G117" s="67"/>
      <c r="H117" s="67"/>
      <c r="I117" s="193"/>
      <c r="J117" s="67"/>
      <c r="K117" s="6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117</v>
      </c>
      <c r="D118" s="37"/>
      <c r="E118" s="37"/>
      <c r="F118" s="37"/>
      <c r="G118" s="37"/>
      <c r="H118" s="37"/>
      <c r="I118" s="152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2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152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94" t="str">
        <f>E7</f>
        <v>TO Nezvěstice - vybudování vodovodní přípojky</v>
      </c>
      <c r="F121" s="29"/>
      <c r="G121" s="29"/>
      <c r="H121" s="29"/>
      <c r="I121" s="152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95</v>
      </c>
      <c r="D122" s="37"/>
      <c r="E122" s="37"/>
      <c r="F122" s="37"/>
      <c r="G122" s="37"/>
      <c r="H122" s="37"/>
      <c r="I122" s="152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4" t="str">
        <f>E9</f>
        <v>SO 01 - Prodloužení vodovodu</v>
      </c>
      <c r="F123" s="37"/>
      <c r="G123" s="37"/>
      <c r="H123" s="37"/>
      <c r="I123" s="152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152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F12</f>
        <v xml:space="preserve"> </v>
      </c>
      <c r="G125" s="37"/>
      <c r="H125" s="37"/>
      <c r="I125" s="154" t="s">
        <v>22</v>
      </c>
      <c r="J125" s="77" t="str">
        <f>IF(J12="","",J12)</f>
        <v>1. 11. 2019</v>
      </c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152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24</v>
      </c>
      <c r="D127" s="37"/>
      <c r="E127" s="37"/>
      <c r="F127" s="24" t="str">
        <f>E15</f>
        <v xml:space="preserve"> </v>
      </c>
      <c r="G127" s="37"/>
      <c r="H127" s="37"/>
      <c r="I127" s="154" t="s">
        <v>29</v>
      </c>
      <c r="J127" s="33" t="str">
        <f>E21</f>
        <v xml:space="preserve"> </v>
      </c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27</v>
      </c>
      <c r="D128" s="37"/>
      <c r="E128" s="37"/>
      <c r="F128" s="24" t="str">
        <f>IF(E18="","",E18)</f>
        <v>Vyplň údaj</v>
      </c>
      <c r="G128" s="37"/>
      <c r="H128" s="37"/>
      <c r="I128" s="154" t="s">
        <v>31</v>
      </c>
      <c r="J128" s="33" t="str">
        <f>E24</f>
        <v xml:space="preserve"> </v>
      </c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152"/>
      <c r="J129" s="37"/>
      <c r="K129" s="37"/>
      <c r="L129" s="61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213"/>
      <c r="B130" s="214"/>
      <c r="C130" s="215" t="s">
        <v>118</v>
      </c>
      <c r="D130" s="216" t="s">
        <v>58</v>
      </c>
      <c r="E130" s="216" t="s">
        <v>54</v>
      </c>
      <c r="F130" s="216" t="s">
        <v>55</v>
      </c>
      <c r="G130" s="216" t="s">
        <v>119</v>
      </c>
      <c r="H130" s="216" t="s">
        <v>120</v>
      </c>
      <c r="I130" s="217" t="s">
        <v>121</v>
      </c>
      <c r="J130" s="218" t="s">
        <v>99</v>
      </c>
      <c r="K130" s="219" t="s">
        <v>122</v>
      </c>
      <c r="L130" s="220"/>
      <c r="M130" s="98" t="s">
        <v>1</v>
      </c>
      <c r="N130" s="99" t="s">
        <v>37</v>
      </c>
      <c r="O130" s="99" t="s">
        <v>123</v>
      </c>
      <c r="P130" s="99" t="s">
        <v>124</v>
      </c>
      <c r="Q130" s="99" t="s">
        <v>125</v>
      </c>
      <c r="R130" s="99" t="s">
        <v>126</v>
      </c>
      <c r="S130" s="99" t="s">
        <v>127</v>
      </c>
      <c r="T130" s="100" t="s">
        <v>128</v>
      </c>
      <c r="U130" s="213"/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/>
    </row>
    <row r="131" s="2" customFormat="1" ht="22.8" customHeight="1">
      <c r="A131" s="35"/>
      <c r="B131" s="36"/>
      <c r="C131" s="105" t="s">
        <v>129</v>
      </c>
      <c r="D131" s="37"/>
      <c r="E131" s="37"/>
      <c r="F131" s="37"/>
      <c r="G131" s="37"/>
      <c r="H131" s="37"/>
      <c r="I131" s="152"/>
      <c r="J131" s="221">
        <f>BK131</f>
        <v>0</v>
      </c>
      <c r="K131" s="37"/>
      <c r="L131" s="41"/>
      <c r="M131" s="101"/>
      <c r="N131" s="222"/>
      <c r="O131" s="102"/>
      <c r="P131" s="223">
        <f>P132+P174+P187+P191+P194</f>
        <v>0</v>
      </c>
      <c r="Q131" s="102"/>
      <c r="R131" s="223">
        <f>R132+R174+R187+R191+R194</f>
        <v>97.560505499999991</v>
      </c>
      <c r="S131" s="102"/>
      <c r="T131" s="224">
        <f>T132+T174+T187+T191+T194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72</v>
      </c>
      <c r="AU131" s="14" t="s">
        <v>101</v>
      </c>
      <c r="BK131" s="225">
        <f>BK132+BK174+BK187+BK191+BK194</f>
        <v>0</v>
      </c>
    </row>
    <row r="132" s="12" customFormat="1" ht="25.92" customHeight="1">
      <c r="A132" s="12"/>
      <c r="B132" s="226"/>
      <c r="C132" s="227"/>
      <c r="D132" s="228" t="s">
        <v>72</v>
      </c>
      <c r="E132" s="229" t="s">
        <v>130</v>
      </c>
      <c r="F132" s="229" t="s">
        <v>131</v>
      </c>
      <c r="G132" s="227"/>
      <c r="H132" s="227"/>
      <c r="I132" s="230"/>
      <c r="J132" s="231">
        <f>BK132</f>
        <v>0</v>
      </c>
      <c r="K132" s="227"/>
      <c r="L132" s="232"/>
      <c r="M132" s="233"/>
      <c r="N132" s="234"/>
      <c r="O132" s="234"/>
      <c r="P132" s="235">
        <f>P133+P151+P156+P171</f>
        <v>0</v>
      </c>
      <c r="Q132" s="234"/>
      <c r="R132" s="235">
        <f>R133+R151+R156+R171</f>
        <v>97.364312999999996</v>
      </c>
      <c r="S132" s="234"/>
      <c r="T132" s="236">
        <f>T133+T151+T156+T171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7" t="s">
        <v>81</v>
      </c>
      <c r="AT132" s="238" t="s">
        <v>72</v>
      </c>
      <c r="AU132" s="238" t="s">
        <v>73</v>
      </c>
      <c r="AY132" s="237" t="s">
        <v>132</v>
      </c>
      <c r="BK132" s="239">
        <f>BK133+BK151+BK156+BK171</f>
        <v>0</v>
      </c>
    </row>
    <row r="133" s="12" customFormat="1" ht="22.8" customHeight="1">
      <c r="A133" s="12"/>
      <c r="B133" s="226"/>
      <c r="C133" s="227"/>
      <c r="D133" s="228" t="s">
        <v>72</v>
      </c>
      <c r="E133" s="240" t="s">
        <v>81</v>
      </c>
      <c r="F133" s="240" t="s">
        <v>133</v>
      </c>
      <c r="G133" s="227"/>
      <c r="H133" s="227"/>
      <c r="I133" s="230"/>
      <c r="J133" s="241">
        <f>BK133</f>
        <v>0</v>
      </c>
      <c r="K133" s="227"/>
      <c r="L133" s="232"/>
      <c r="M133" s="233"/>
      <c r="N133" s="234"/>
      <c r="O133" s="234"/>
      <c r="P133" s="235">
        <f>SUM(P134:P150)</f>
        <v>0</v>
      </c>
      <c r="Q133" s="234"/>
      <c r="R133" s="235">
        <f>SUM(R134:R150)</f>
        <v>46.609656000000001</v>
      </c>
      <c r="S133" s="234"/>
      <c r="T133" s="236">
        <f>SUM(T134:T150)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7" t="s">
        <v>81</v>
      </c>
      <c r="AT133" s="238" t="s">
        <v>72</v>
      </c>
      <c r="AU133" s="238" t="s">
        <v>81</v>
      </c>
      <c r="AY133" s="237" t="s">
        <v>132</v>
      </c>
      <c r="BK133" s="239">
        <f>SUM(BK134:BK150)</f>
        <v>0</v>
      </c>
    </row>
    <row r="134" s="2" customFormat="1" ht="36" customHeight="1">
      <c r="A134" s="35"/>
      <c r="B134" s="36"/>
      <c r="C134" s="242" t="s">
        <v>81</v>
      </c>
      <c r="D134" s="242" t="s">
        <v>134</v>
      </c>
      <c r="E134" s="243" t="s">
        <v>135</v>
      </c>
      <c r="F134" s="244" t="s">
        <v>136</v>
      </c>
      <c r="G134" s="245" t="s">
        <v>137</v>
      </c>
      <c r="H134" s="246">
        <v>25.199999999999999</v>
      </c>
      <c r="I134" s="247"/>
      <c r="J134" s="248">
        <f>ROUND(I134*H134,2)</f>
        <v>0</v>
      </c>
      <c r="K134" s="249"/>
      <c r="L134" s="41"/>
      <c r="M134" s="250" t="s">
        <v>1</v>
      </c>
      <c r="N134" s="251" t="s">
        <v>40</v>
      </c>
      <c r="O134" s="89"/>
      <c r="P134" s="252">
        <f>O134*H134</f>
        <v>0</v>
      </c>
      <c r="Q134" s="252">
        <v>0</v>
      </c>
      <c r="R134" s="252">
        <f>Q134*H134</f>
        <v>0</v>
      </c>
      <c r="S134" s="252">
        <v>0</v>
      </c>
      <c r="T134" s="25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4" t="s">
        <v>138</v>
      </c>
      <c r="AT134" s="254" t="s">
        <v>134</v>
      </c>
      <c r="AU134" s="254" t="s">
        <v>83</v>
      </c>
      <c r="AY134" s="14" t="s">
        <v>132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4" t="s">
        <v>138</v>
      </c>
      <c r="BK134" s="255">
        <f>ROUND(I134*H134,2)</f>
        <v>0</v>
      </c>
      <c r="BL134" s="14" t="s">
        <v>138</v>
      </c>
      <c r="BM134" s="254" t="s">
        <v>139</v>
      </c>
    </row>
    <row r="135" s="2" customFormat="1" ht="48" customHeight="1">
      <c r="A135" s="35"/>
      <c r="B135" s="36"/>
      <c r="C135" s="242" t="s">
        <v>83</v>
      </c>
      <c r="D135" s="242" t="s">
        <v>134</v>
      </c>
      <c r="E135" s="243" t="s">
        <v>140</v>
      </c>
      <c r="F135" s="244" t="s">
        <v>141</v>
      </c>
      <c r="G135" s="245" t="s">
        <v>142</v>
      </c>
      <c r="H135" s="246">
        <v>7.5599999999999996</v>
      </c>
      <c r="I135" s="247"/>
      <c r="J135" s="248">
        <f>ROUND(I135*H135,2)</f>
        <v>0</v>
      </c>
      <c r="K135" s="249"/>
      <c r="L135" s="41"/>
      <c r="M135" s="250" t="s">
        <v>1</v>
      </c>
      <c r="N135" s="251" t="s">
        <v>40</v>
      </c>
      <c r="O135" s="89"/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4" t="s">
        <v>138</v>
      </c>
      <c r="AT135" s="254" t="s">
        <v>134</v>
      </c>
      <c r="AU135" s="254" t="s">
        <v>83</v>
      </c>
      <c r="AY135" s="14" t="s">
        <v>132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4" t="s">
        <v>138</v>
      </c>
      <c r="BK135" s="255">
        <f>ROUND(I135*H135,2)</f>
        <v>0</v>
      </c>
      <c r="BL135" s="14" t="s">
        <v>138</v>
      </c>
      <c r="BM135" s="254" t="s">
        <v>143</v>
      </c>
    </row>
    <row r="136" s="2" customFormat="1" ht="36" customHeight="1">
      <c r="A136" s="35"/>
      <c r="B136" s="36"/>
      <c r="C136" s="242" t="s">
        <v>144</v>
      </c>
      <c r="D136" s="242" t="s">
        <v>134</v>
      </c>
      <c r="E136" s="243" t="s">
        <v>145</v>
      </c>
      <c r="F136" s="244" t="s">
        <v>146</v>
      </c>
      <c r="G136" s="245" t="s">
        <v>142</v>
      </c>
      <c r="H136" s="246">
        <v>2</v>
      </c>
      <c r="I136" s="247"/>
      <c r="J136" s="248">
        <f>ROUND(I136*H136,2)</f>
        <v>0</v>
      </c>
      <c r="K136" s="249"/>
      <c r="L136" s="41"/>
      <c r="M136" s="250" t="s">
        <v>1</v>
      </c>
      <c r="N136" s="251" t="s">
        <v>40</v>
      </c>
      <c r="O136" s="89"/>
      <c r="P136" s="252">
        <f>O136*H136</f>
        <v>0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4" t="s">
        <v>138</v>
      </c>
      <c r="AT136" s="254" t="s">
        <v>134</v>
      </c>
      <c r="AU136" s="254" t="s">
        <v>83</v>
      </c>
      <c r="AY136" s="14" t="s">
        <v>132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4" t="s">
        <v>138</v>
      </c>
      <c r="BK136" s="255">
        <f>ROUND(I136*H136,2)</f>
        <v>0</v>
      </c>
      <c r="BL136" s="14" t="s">
        <v>138</v>
      </c>
      <c r="BM136" s="254" t="s">
        <v>147</v>
      </c>
    </row>
    <row r="137" s="2" customFormat="1" ht="36" customHeight="1">
      <c r="A137" s="35"/>
      <c r="B137" s="36"/>
      <c r="C137" s="242" t="s">
        <v>138</v>
      </c>
      <c r="D137" s="242" t="s">
        <v>134</v>
      </c>
      <c r="E137" s="243" t="s">
        <v>148</v>
      </c>
      <c r="F137" s="244" t="s">
        <v>149</v>
      </c>
      <c r="G137" s="245" t="s">
        <v>142</v>
      </c>
      <c r="H137" s="246">
        <v>97.920000000000002</v>
      </c>
      <c r="I137" s="247"/>
      <c r="J137" s="248">
        <f>ROUND(I137*H137,2)</f>
        <v>0</v>
      </c>
      <c r="K137" s="249"/>
      <c r="L137" s="41"/>
      <c r="M137" s="250" t="s">
        <v>1</v>
      </c>
      <c r="N137" s="251" t="s">
        <v>40</v>
      </c>
      <c r="O137" s="89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4" t="s">
        <v>138</v>
      </c>
      <c r="AT137" s="254" t="s">
        <v>134</v>
      </c>
      <c r="AU137" s="254" t="s">
        <v>83</v>
      </c>
      <c r="AY137" s="14" t="s">
        <v>132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4" t="s">
        <v>138</v>
      </c>
      <c r="BK137" s="255">
        <f>ROUND(I137*H137,2)</f>
        <v>0</v>
      </c>
      <c r="BL137" s="14" t="s">
        <v>138</v>
      </c>
      <c r="BM137" s="254" t="s">
        <v>150</v>
      </c>
    </row>
    <row r="138" s="2" customFormat="1" ht="48" customHeight="1">
      <c r="A138" s="35"/>
      <c r="B138" s="36"/>
      <c r="C138" s="242" t="s">
        <v>151</v>
      </c>
      <c r="D138" s="242" t="s">
        <v>134</v>
      </c>
      <c r="E138" s="243" t="s">
        <v>152</v>
      </c>
      <c r="F138" s="244" t="s">
        <v>153</v>
      </c>
      <c r="G138" s="245" t="s">
        <v>142</v>
      </c>
      <c r="H138" s="246">
        <v>97.920000000000002</v>
      </c>
      <c r="I138" s="247"/>
      <c r="J138" s="248">
        <f>ROUND(I138*H138,2)</f>
        <v>0</v>
      </c>
      <c r="K138" s="249"/>
      <c r="L138" s="41"/>
      <c r="M138" s="250" t="s">
        <v>1</v>
      </c>
      <c r="N138" s="251" t="s">
        <v>40</v>
      </c>
      <c r="O138" s="89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4" t="s">
        <v>138</v>
      </c>
      <c r="AT138" s="254" t="s">
        <v>134</v>
      </c>
      <c r="AU138" s="254" t="s">
        <v>83</v>
      </c>
      <c r="AY138" s="14" t="s">
        <v>132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4" t="s">
        <v>138</v>
      </c>
      <c r="BK138" s="255">
        <f>ROUND(I138*H138,2)</f>
        <v>0</v>
      </c>
      <c r="BL138" s="14" t="s">
        <v>138</v>
      </c>
      <c r="BM138" s="254" t="s">
        <v>154</v>
      </c>
    </row>
    <row r="139" s="2" customFormat="1" ht="36" customHeight="1">
      <c r="A139" s="35"/>
      <c r="B139" s="36"/>
      <c r="C139" s="242" t="s">
        <v>155</v>
      </c>
      <c r="D139" s="242" t="s">
        <v>134</v>
      </c>
      <c r="E139" s="243" t="s">
        <v>156</v>
      </c>
      <c r="F139" s="244" t="s">
        <v>157</v>
      </c>
      <c r="G139" s="245" t="s">
        <v>137</v>
      </c>
      <c r="H139" s="246">
        <v>163.19999999999999</v>
      </c>
      <c r="I139" s="247"/>
      <c r="J139" s="248">
        <f>ROUND(I139*H139,2)</f>
        <v>0</v>
      </c>
      <c r="K139" s="249"/>
      <c r="L139" s="41"/>
      <c r="M139" s="250" t="s">
        <v>1</v>
      </c>
      <c r="N139" s="251" t="s">
        <v>40</v>
      </c>
      <c r="O139" s="89"/>
      <c r="P139" s="252">
        <f>O139*H139</f>
        <v>0</v>
      </c>
      <c r="Q139" s="252">
        <v>0.00058</v>
      </c>
      <c r="R139" s="252">
        <f>Q139*H139</f>
        <v>0.09465599999999999</v>
      </c>
      <c r="S139" s="252">
        <v>0</v>
      </c>
      <c r="T139" s="25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4" t="s">
        <v>138</v>
      </c>
      <c r="AT139" s="254" t="s">
        <v>134</v>
      </c>
      <c r="AU139" s="254" t="s">
        <v>83</v>
      </c>
      <c r="AY139" s="14" t="s">
        <v>132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4" t="s">
        <v>138</v>
      </c>
      <c r="BK139" s="255">
        <f>ROUND(I139*H139,2)</f>
        <v>0</v>
      </c>
      <c r="BL139" s="14" t="s">
        <v>138</v>
      </c>
      <c r="BM139" s="254" t="s">
        <v>158</v>
      </c>
    </row>
    <row r="140" s="2" customFormat="1" ht="36" customHeight="1">
      <c r="A140" s="35"/>
      <c r="B140" s="36"/>
      <c r="C140" s="242" t="s">
        <v>159</v>
      </c>
      <c r="D140" s="242" t="s">
        <v>134</v>
      </c>
      <c r="E140" s="243" t="s">
        <v>160</v>
      </c>
      <c r="F140" s="244" t="s">
        <v>161</v>
      </c>
      <c r="G140" s="245" t="s">
        <v>137</v>
      </c>
      <c r="H140" s="246">
        <v>163.19999999999999</v>
      </c>
      <c r="I140" s="247"/>
      <c r="J140" s="248">
        <f>ROUND(I140*H140,2)</f>
        <v>0</v>
      </c>
      <c r="K140" s="249"/>
      <c r="L140" s="41"/>
      <c r="M140" s="250" t="s">
        <v>1</v>
      </c>
      <c r="N140" s="251" t="s">
        <v>40</v>
      </c>
      <c r="O140" s="89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4" t="s">
        <v>138</v>
      </c>
      <c r="AT140" s="254" t="s">
        <v>134</v>
      </c>
      <c r="AU140" s="254" t="s">
        <v>83</v>
      </c>
      <c r="AY140" s="14" t="s">
        <v>132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4" t="s">
        <v>138</v>
      </c>
      <c r="BK140" s="255">
        <f>ROUND(I140*H140,2)</f>
        <v>0</v>
      </c>
      <c r="BL140" s="14" t="s">
        <v>138</v>
      </c>
      <c r="BM140" s="254" t="s">
        <v>162</v>
      </c>
    </row>
    <row r="141" s="2" customFormat="1" ht="36" customHeight="1">
      <c r="A141" s="35"/>
      <c r="B141" s="36"/>
      <c r="C141" s="242" t="s">
        <v>163</v>
      </c>
      <c r="D141" s="242" t="s">
        <v>134</v>
      </c>
      <c r="E141" s="243" t="s">
        <v>164</v>
      </c>
      <c r="F141" s="244" t="s">
        <v>165</v>
      </c>
      <c r="G141" s="245" t="s">
        <v>142</v>
      </c>
      <c r="H141" s="246">
        <v>52.020000000000003</v>
      </c>
      <c r="I141" s="247"/>
      <c r="J141" s="248">
        <f>ROUND(I141*H141,2)</f>
        <v>0</v>
      </c>
      <c r="K141" s="249"/>
      <c r="L141" s="41"/>
      <c r="M141" s="250" t="s">
        <v>1</v>
      </c>
      <c r="N141" s="251" t="s">
        <v>40</v>
      </c>
      <c r="O141" s="89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4" t="s">
        <v>138</v>
      </c>
      <c r="AT141" s="254" t="s">
        <v>134</v>
      </c>
      <c r="AU141" s="254" t="s">
        <v>83</v>
      </c>
      <c r="AY141" s="14" t="s">
        <v>132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4" t="s">
        <v>138</v>
      </c>
      <c r="BK141" s="255">
        <f>ROUND(I141*H141,2)</f>
        <v>0</v>
      </c>
      <c r="BL141" s="14" t="s">
        <v>138</v>
      </c>
      <c r="BM141" s="254" t="s">
        <v>166</v>
      </c>
    </row>
    <row r="142" s="2" customFormat="1" ht="60" customHeight="1">
      <c r="A142" s="35"/>
      <c r="B142" s="36"/>
      <c r="C142" s="242" t="s">
        <v>167</v>
      </c>
      <c r="D142" s="242" t="s">
        <v>134</v>
      </c>
      <c r="E142" s="243" t="s">
        <v>168</v>
      </c>
      <c r="F142" s="244" t="s">
        <v>169</v>
      </c>
      <c r="G142" s="245" t="s">
        <v>142</v>
      </c>
      <c r="H142" s="246">
        <v>52.020000000000003</v>
      </c>
      <c r="I142" s="247"/>
      <c r="J142" s="248">
        <f>ROUND(I142*H142,2)</f>
        <v>0</v>
      </c>
      <c r="K142" s="249"/>
      <c r="L142" s="41"/>
      <c r="M142" s="250" t="s">
        <v>1</v>
      </c>
      <c r="N142" s="251" t="s">
        <v>40</v>
      </c>
      <c r="O142" s="89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4" t="s">
        <v>138</v>
      </c>
      <c r="AT142" s="254" t="s">
        <v>134</v>
      </c>
      <c r="AU142" s="254" t="s">
        <v>83</v>
      </c>
      <c r="AY142" s="14" t="s">
        <v>132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4" t="s">
        <v>138</v>
      </c>
      <c r="BK142" s="255">
        <f>ROUND(I142*H142,2)</f>
        <v>0</v>
      </c>
      <c r="BL142" s="14" t="s">
        <v>138</v>
      </c>
      <c r="BM142" s="254" t="s">
        <v>170</v>
      </c>
    </row>
    <row r="143" s="2" customFormat="1" ht="16.5" customHeight="1">
      <c r="A143" s="35"/>
      <c r="B143" s="36"/>
      <c r="C143" s="242" t="s">
        <v>171</v>
      </c>
      <c r="D143" s="242" t="s">
        <v>134</v>
      </c>
      <c r="E143" s="243" t="s">
        <v>172</v>
      </c>
      <c r="F143" s="244" t="s">
        <v>173</v>
      </c>
      <c r="G143" s="245" t="s">
        <v>142</v>
      </c>
      <c r="H143" s="246">
        <v>52.020000000000003</v>
      </c>
      <c r="I143" s="247"/>
      <c r="J143" s="248">
        <f>ROUND(I143*H143,2)</f>
        <v>0</v>
      </c>
      <c r="K143" s="249"/>
      <c r="L143" s="41"/>
      <c r="M143" s="250" t="s">
        <v>1</v>
      </c>
      <c r="N143" s="251" t="s">
        <v>40</v>
      </c>
      <c r="O143" s="89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4" t="s">
        <v>138</v>
      </c>
      <c r="AT143" s="254" t="s">
        <v>134</v>
      </c>
      <c r="AU143" s="254" t="s">
        <v>83</v>
      </c>
      <c r="AY143" s="14" t="s">
        <v>132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4" t="s">
        <v>138</v>
      </c>
      <c r="BK143" s="255">
        <f>ROUND(I143*H143,2)</f>
        <v>0</v>
      </c>
      <c r="BL143" s="14" t="s">
        <v>138</v>
      </c>
      <c r="BM143" s="254" t="s">
        <v>174</v>
      </c>
    </row>
    <row r="144" s="2" customFormat="1" ht="36" customHeight="1">
      <c r="A144" s="35"/>
      <c r="B144" s="36"/>
      <c r="C144" s="242" t="s">
        <v>175</v>
      </c>
      <c r="D144" s="242" t="s">
        <v>134</v>
      </c>
      <c r="E144" s="243" t="s">
        <v>176</v>
      </c>
      <c r="F144" s="244" t="s">
        <v>177</v>
      </c>
      <c r="G144" s="245" t="s">
        <v>178</v>
      </c>
      <c r="H144" s="246">
        <v>104.04000000000001</v>
      </c>
      <c r="I144" s="247"/>
      <c r="J144" s="248">
        <f>ROUND(I144*H144,2)</f>
        <v>0</v>
      </c>
      <c r="K144" s="249"/>
      <c r="L144" s="41"/>
      <c r="M144" s="250" t="s">
        <v>1</v>
      </c>
      <c r="N144" s="251" t="s">
        <v>40</v>
      </c>
      <c r="O144" s="89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4" t="s">
        <v>138</v>
      </c>
      <c r="AT144" s="254" t="s">
        <v>134</v>
      </c>
      <c r="AU144" s="254" t="s">
        <v>83</v>
      </c>
      <c r="AY144" s="14" t="s">
        <v>132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4" t="s">
        <v>138</v>
      </c>
      <c r="BK144" s="255">
        <f>ROUND(I144*H144,2)</f>
        <v>0</v>
      </c>
      <c r="BL144" s="14" t="s">
        <v>138</v>
      </c>
      <c r="BM144" s="254" t="s">
        <v>179</v>
      </c>
    </row>
    <row r="145" s="2" customFormat="1" ht="60" customHeight="1">
      <c r="A145" s="35"/>
      <c r="B145" s="36"/>
      <c r="C145" s="242" t="s">
        <v>180</v>
      </c>
      <c r="D145" s="242" t="s">
        <v>134</v>
      </c>
      <c r="E145" s="243" t="s">
        <v>181</v>
      </c>
      <c r="F145" s="244" t="s">
        <v>182</v>
      </c>
      <c r="G145" s="245" t="s">
        <v>142</v>
      </c>
      <c r="H145" s="246">
        <v>24.48</v>
      </c>
      <c r="I145" s="247"/>
      <c r="J145" s="248">
        <f>ROUND(I145*H145,2)</f>
        <v>0</v>
      </c>
      <c r="K145" s="249"/>
      <c r="L145" s="41"/>
      <c r="M145" s="250" t="s">
        <v>1</v>
      </c>
      <c r="N145" s="251" t="s">
        <v>40</v>
      </c>
      <c r="O145" s="89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4" t="s">
        <v>138</v>
      </c>
      <c r="AT145" s="254" t="s">
        <v>134</v>
      </c>
      <c r="AU145" s="254" t="s">
        <v>83</v>
      </c>
      <c r="AY145" s="14" t="s">
        <v>132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4" t="s">
        <v>138</v>
      </c>
      <c r="BK145" s="255">
        <f>ROUND(I145*H145,2)</f>
        <v>0</v>
      </c>
      <c r="BL145" s="14" t="s">
        <v>138</v>
      </c>
      <c r="BM145" s="254" t="s">
        <v>183</v>
      </c>
    </row>
    <row r="146" s="2" customFormat="1" ht="16.5" customHeight="1">
      <c r="A146" s="35"/>
      <c r="B146" s="36"/>
      <c r="C146" s="256" t="s">
        <v>184</v>
      </c>
      <c r="D146" s="256" t="s">
        <v>185</v>
      </c>
      <c r="E146" s="257" t="s">
        <v>186</v>
      </c>
      <c r="F146" s="258" t="s">
        <v>187</v>
      </c>
      <c r="G146" s="259" t="s">
        <v>178</v>
      </c>
      <c r="H146" s="260">
        <v>46.512</v>
      </c>
      <c r="I146" s="261"/>
      <c r="J146" s="262">
        <f>ROUND(I146*H146,2)</f>
        <v>0</v>
      </c>
      <c r="K146" s="263"/>
      <c r="L146" s="264"/>
      <c r="M146" s="265" t="s">
        <v>1</v>
      </c>
      <c r="N146" s="266" t="s">
        <v>40</v>
      </c>
      <c r="O146" s="89"/>
      <c r="P146" s="252">
        <f>O146*H146</f>
        <v>0</v>
      </c>
      <c r="Q146" s="252">
        <v>1</v>
      </c>
      <c r="R146" s="252">
        <f>Q146*H146</f>
        <v>46.512</v>
      </c>
      <c r="S146" s="252">
        <v>0</v>
      </c>
      <c r="T146" s="25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4" t="s">
        <v>163</v>
      </c>
      <c r="AT146" s="254" t="s">
        <v>185</v>
      </c>
      <c r="AU146" s="254" t="s">
        <v>83</v>
      </c>
      <c r="AY146" s="14" t="s">
        <v>132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4" t="s">
        <v>138</v>
      </c>
      <c r="BK146" s="255">
        <f>ROUND(I146*H146,2)</f>
        <v>0</v>
      </c>
      <c r="BL146" s="14" t="s">
        <v>138</v>
      </c>
      <c r="BM146" s="254" t="s">
        <v>188</v>
      </c>
    </row>
    <row r="147" s="2" customFormat="1" ht="36" customHeight="1">
      <c r="A147" s="35"/>
      <c r="B147" s="36"/>
      <c r="C147" s="242" t="s">
        <v>189</v>
      </c>
      <c r="D147" s="242" t="s">
        <v>134</v>
      </c>
      <c r="E147" s="243" t="s">
        <v>190</v>
      </c>
      <c r="F147" s="244" t="s">
        <v>191</v>
      </c>
      <c r="G147" s="245" t="s">
        <v>142</v>
      </c>
      <c r="H147" s="246">
        <v>45.899999999999999</v>
      </c>
      <c r="I147" s="247"/>
      <c r="J147" s="248">
        <f>ROUND(I147*H147,2)</f>
        <v>0</v>
      </c>
      <c r="K147" s="249"/>
      <c r="L147" s="41"/>
      <c r="M147" s="250" t="s">
        <v>1</v>
      </c>
      <c r="N147" s="251" t="s">
        <v>40</v>
      </c>
      <c r="O147" s="89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4" t="s">
        <v>138</v>
      </c>
      <c r="AT147" s="254" t="s">
        <v>134</v>
      </c>
      <c r="AU147" s="254" t="s">
        <v>83</v>
      </c>
      <c r="AY147" s="14" t="s">
        <v>132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4" t="s">
        <v>138</v>
      </c>
      <c r="BK147" s="255">
        <f>ROUND(I147*H147,2)</f>
        <v>0</v>
      </c>
      <c r="BL147" s="14" t="s">
        <v>138</v>
      </c>
      <c r="BM147" s="254" t="s">
        <v>192</v>
      </c>
    </row>
    <row r="148" s="2" customFormat="1" ht="36" customHeight="1">
      <c r="A148" s="35"/>
      <c r="B148" s="36"/>
      <c r="C148" s="242" t="s">
        <v>8</v>
      </c>
      <c r="D148" s="242" t="s">
        <v>134</v>
      </c>
      <c r="E148" s="243" t="s">
        <v>193</v>
      </c>
      <c r="F148" s="244" t="s">
        <v>194</v>
      </c>
      <c r="G148" s="245" t="s">
        <v>137</v>
      </c>
      <c r="H148" s="246">
        <v>20</v>
      </c>
      <c r="I148" s="247"/>
      <c r="J148" s="248">
        <f>ROUND(I148*H148,2)</f>
        <v>0</v>
      </c>
      <c r="K148" s="249"/>
      <c r="L148" s="41"/>
      <c r="M148" s="250" t="s">
        <v>1</v>
      </c>
      <c r="N148" s="251" t="s">
        <v>40</v>
      </c>
      <c r="O148" s="89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4" t="s">
        <v>138</v>
      </c>
      <c r="AT148" s="254" t="s">
        <v>134</v>
      </c>
      <c r="AU148" s="254" t="s">
        <v>83</v>
      </c>
      <c r="AY148" s="14" t="s">
        <v>132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4" t="s">
        <v>138</v>
      </c>
      <c r="BK148" s="255">
        <f>ROUND(I148*H148,2)</f>
        <v>0</v>
      </c>
      <c r="BL148" s="14" t="s">
        <v>138</v>
      </c>
      <c r="BM148" s="254" t="s">
        <v>195</v>
      </c>
    </row>
    <row r="149" s="2" customFormat="1" ht="36" customHeight="1">
      <c r="A149" s="35"/>
      <c r="B149" s="36"/>
      <c r="C149" s="242" t="s">
        <v>196</v>
      </c>
      <c r="D149" s="242" t="s">
        <v>134</v>
      </c>
      <c r="E149" s="243" t="s">
        <v>197</v>
      </c>
      <c r="F149" s="244" t="s">
        <v>198</v>
      </c>
      <c r="G149" s="245" t="s">
        <v>137</v>
      </c>
      <c r="H149" s="246">
        <v>20</v>
      </c>
      <c r="I149" s="247"/>
      <c r="J149" s="248">
        <f>ROUND(I149*H149,2)</f>
        <v>0</v>
      </c>
      <c r="K149" s="249"/>
      <c r="L149" s="41"/>
      <c r="M149" s="250" t="s">
        <v>1</v>
      </c>
      <c r="N149" s="251" t="s">
        <v>40</v>
      </c>
      <c r="O149" s="89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4" t="s">
        <v>138</v>
      </c>
      <c r="AT149" s="254" t="s">
        <v>134</v>
      </c>
      <c r="AU149" s="254" t="s">
        <v>83</v>
      </c>
      <c r="AY149" s="14" t="s">
        <v>132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4" t="s">
        <v>138</v>
      </c>
      <c r="BK149" s="255">
        <f>ROUND(I149*H149,2)</f>
        <v>0</v>
      </c>
      <c r="BL149" s="14" t="s">
        <v>138</v>
      </c>
      <c r="BM149" s="254" t="s">
        <v>199</v>
      </c>
    </row>
    <row r="150" s="2" customFormat="1" ht="16.5" customHeight="1">
      <c r="A150" s="35"/>
      <c r="B150" s="36"/>
      <c r="C150" s="256" t="s">
        <v>200</v>
      </c>
      <c r="D150" s="256" t="s">
        <v>185</v>
      </c>
      <c r="E150" s="257" t="s">
        <v>201</v>
      </c>
      <c r="F150" s="258" t="s">
        <v>202</v>
      </c>
      <c r="G150" s="259" t="s">
        <v>203</v>
      </c>
      <c r="H150" s="260">
        <v>3</v>
      </c>
      <c r="I150" s="261"/>
      <c r="J150" s="262">
        <f>ROUND(I150*H150,2)</f>
        <v>0</v>
      </c>
      <c r="K150" s="263"/>
      <c r="L150" s="264"/>
      <c r="M150" s="265" t="s">
        <v>1</v>
      </c>
      <c r="N150" s="266" t="s">
        <v>40</v>
      </c>
      <c r="O150" s="89"/>
      <c r="P150" s="252">
        <f>O150*H150</f>
        <v>0</v>
      </c>
      <c r="Q150" s="252">
        <v>0.001</v>
      </c>
      <c r="R150" s="252">
        <f>Q150*H150</f>
        <v>0.0030000000000000001</v>
      </c>
      <c r="S150" s="252">
        <v>0</v>
      </c>
      <c r="T150" s="25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4" t="s">
        <v>163</v>
      </c>
      <c r="AT150" s="254" t="s">
        <v>185</v>
      </c>
      <c r="AU150" s="254" t="s">
        <v>83</v>
      </c>
      <c r="AY150" s="14" t="s">
        <v>132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4" t="s">
        <v>138</v>
      </c>
      <c r="BK150" s="255">
        <f>ROUND(I150*H150,2)</f>
        <v>0</v>
      </c>
      <c r="BL150" s="14" t="s">
        <v>138</v>
      </c>
      <c r="BM150" s="254" t="s">
        <v>204</v>
      </c>
    </row>
    <row r="151" s="12" customFormat="1" ht="22.8" customHeight="1">
      <c r="A151" s="12"/>
      <c r="B151" s="226"/>
      <c r="C151" s="227"/>
      <c r="D151" s="228" t="s">
        <v>72</v>
      </c>
      <c r="E151" s="240" t="s">
        <v>151</v>
      </c>
      <c r="F151" s="240" t="s">
        <v>205</v>
      </c>
      <c r="G151" s="227"/>
      <c r="H151" s="227"/>
      <c r="I151" s="230"/>
      <c r="J151" s="241">
        <f>BK151</f>
        <v>0</v>
      </c>
      <c r="K151" s="227"/>
      <c r="L151" s="232"/>
      <c r="M151" s="233"/>
      <c r="N151" s="234"/>
      <c r="O151" s="234"/>
      <c r="P151" s="235">
        <f>SUM(P152:P155)</f>
        <v>0</v>
      </c>
      <c r="Q151" s="234"/>
      <c r="R151" s="235">
        <f>SUM(R152:R155)</f>
        <v>50.098320000000001</v>
      </c>
      <c r="S151" s="234"/>
      <c r="T151" s="236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7" t="s">
        <v>81</v>
      </c>
      <c r="AT151" s="238" t="s">
        <v>72</v>
      </c>
      <c r="AU151" s="238" t="s">
        <v>81</v>
      </c>
      <c r="AY151" s="237" t="s">
        <v>132</v>
      </c>
      <c r="BK151" s="239">
        <f>SUM(BK152:BK155)</f>
        <v>0</v>
      </c>
    </row>
    <row r="152" s="2" customFormat="1" ht="24" customHeight="1">
      <c r="A152" s="35"/>
      <c r="B152" s="36"/>
      <c r="C152" s="242" t="s">
        <v>206</v>
      </c>
      <c r="D152" s="242" t="s">
        <v>134</v>
      </c>
      <c r="E152" s="243" t="s">
        <v>207</v>
      </c>
      <c r="F152" s="244" t="s">
        <v>208</v>
      </c>
      <c r="G152" s="245" t="s">
        <v>137</v>
      </c>
      <c r="H152" s="246">
        <v>61.200000000000003</v>
      </c>
      <c r="I152" s="247"/>
      <c r="J152" s="248">
        <f>ROUND(I152*H152,2)</f>
        <v>0</v>
      </c>
      <c r="K152" s="249"/>
      <c r="L152" s="41"/>
      <c r="M152" s="250" t="s">
        <v>1</v>
      </c>
      <c r="N152" s="251" t="s">
        <v>40</v>
      </c>
      <c r="O152" s="89"/>
      <c r="P152" s="252">
        <f>O152*H152</f>
        <v>0</v>
      </c>
      <c r="Q152" s="252">
        <v>0.47260000000000002</v>
      </c>
      <c r="R152" s="252">
        <f>Q152*H152</f>
        <v>28.923120000000001</v>
      </c>
      <c r="S152" s="252">
        <v>0</v>
      </c>
      <c r="T152" s="25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4" t="s">
        <v>138</v>
      </c>
      <c r="AT152" s="254" t="s">
        <v>134</v>
      </c>
      <c r="AU152" s="254" t="s">
        <v>83</v>
      </c>
      <c r="AY152" s="14" t="s">
        <v>132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4" t="s">
        <v>138</v>
      </c>
      <c r="BK152" s="255">
        <f>ROUND(I152*H152,2)</f>
        <v>0</v>
      </c>
      <c r="BL152" s="14" t="s">
        <v>138</v>
      </c>
      <c r="BM152" s="254" t="s">
        <v>209</v>
      </c>
    </row>
    <row r="153" s="2" customFormat="1" ht="36" customHeight="1">
      <c r="A153" s="35"/>
      <c r="B153" s="36"/>
      <c r="C153" s="242" t="s">
        <v>210</v>
      </c>
      <c r="D153" s="242" t="s">
        <v>134</v>
      </c>
      <c r="E153" s="243" t="s">
        <v>211</v>
      </c>
      <c r="F153" s="244" t="s">
        <v>212</v>
      </c>
      <c r="G153" s="245" t="s">
        <v>137</v>
      </c>
      <c r="H153" s="246">
        <v>61.200000000000003</v>
      </c>
      <c r="I153" s="247"/>
      <c r="J153" s="248">
        <f>ROUND(I153*H153,2)</f>
        <v>0</v>
      </c>
      <c r="K153" s="249"/>
      <c r="L153" s="41"/>
      <c r="M153" s="250" t="s">
        <v>1</v>
      </c>
      <c r="N153" s="251" t="s">
        <v>40</v>
      </c>
      <c r="O153" s="89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4" t="s">
        <v>138</v>
      </c>
      <c r="AT153" s="254" t="s">
        <v>134</v>
      </c>
      <c r="AU153" s="254" t="s">
        <v>83</v>
      </c>
      <c r="AY153" s="14" t="s">
        <v>132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4" t="s">
        <v>138</v>
      </c>
      <c r="BK153" s="255">
        <f>ROUND(I153*H153,2)</f>
        <v>0</v>
      </c>
      <c r="BL153" s="14" t="s">
        <v>138</v>
      </c>
      <c r="BM153" s="254" t="s">
        <v>213</v>
      </c>
    </row>
    <row r="154" s="2" customFormat="1" ht="16.5" customHeight="1">
      <c r="A154" s="35"/>
      <c r="B154" s="36"/>
      <c r="C154" s="256" t="s">
        <v>214</v>
      </c>
      <c r="D154" s="256" t="s">
        <v>185</v>
      </c>
      <c r="E154" s="257" t="s">
        <v>215</v>
      </c>
      <c r="F154" s="258" t="s">
        <v>216</v>
      </c>
      <c r="G154" s="259" t="s">
        <v>178</v>
      </c>
      <c r="H154" s="260">
        <v>14.688000000000001</v>
      </c>
      <c r="I154" s="261"/>
      <c r="J154" s="262">
        <f>ROUND(I154*H154,2)</f>
        <v>0</v>
      </c>
      <c r="K154" s="263"/>
      <c r="L154" s="264"/>
      <c r="M154" s="265" t="s">
        <v>1</v>
      </c>
      <c r="N154" s="266" t="s">
        <v>40</v>
      </c>
      <c r="O154" s="89"/>
      <c r="P154" s="252">
        <f>O154*H154</f>
        <v>0</v>
      </c>
      <c r="Q154" s="252">
        <v>1</v>
      </c>
      <c r="R154" s="252">
        <f>Q154*H154</f>
        <v>14.688000000000001</v>
      </c>
      <c r="S154" s="252">
        <v>0</v>
      </c>
      <c r="T154" s="25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4" t="s">
        <v>163</v>
      </c>
      <c r="AT154" s="254" t="s">
        <v>185</v>
      </c>
      <c r="AU154" s="254" t="s">
        <v>83</v>
      </c>
      <c r="AY154" s="14" t="s">
        <v>132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4" t="s">
        <v>138</v>
      </c>
      <c r="BK154" s="255">
        <f>ROUND(I154*H154,2)</f>
        <v>0</v>
      </c>
      <c r="BL154" s="14" t="s">
        <v>138</v>
      </c>
      <c r="BM154" s="254" t="s">
        <v>217</v>
      </c>
    </row>
    <row r="155" s="2" customFormat="1" ht="36" customHeight="1">
      <c r="A155" s="35"/>
      <c r="B155" s="36"/>
      <c r="C155" s="242" t="s">
        <v>7</v>
      </c>
      <c r="D155" s="242" t="s">
        <v>134</v>
      </c>
      <c r="E155" s="243" t="s">
        <v>218</v>
      </c>
      <c r="F155" s="244" t="s">
        <v>219</v>
      </c>
      <c r="G155" s="245" t="s">
        <v>137</v>
      </c>
      <c r="H155" s="246">
        <v>61.200000000000003</v>
      </c>
      <c r="I155" s="247"/>
      <c r="J155" s="248">
        <f>ROUND(I155*H155,2)</f>
        <v>0</v>
      </c>
      <c r="K155" s="249"/>
      <c r="L155" s="41"/>
      <c r="M155" s="250" t="s">
        <v>1</v>
      </c>
      <c r="N155" s="251" t="s">
        <v>40</v>
      </c>
      <c r="O155" s="89"/>
      <c r="P155" s="252">
        <f>O155*H155</f>
        <v>0</v>
      </c>
      <c r="Q155" s="252">
        <v>0.106</v>
      </c>
      <c r="R155" s="252">
        <f>Q155*H155</f>
        <v>6.4872000000000005</v>
      </c>
      <c r="S155" s="252">
        <v>0</v>
      </c>
      <c r="T155" s="25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4" t="s">
        <v>138</v>
      </c>
      <c r="AT155" s="254" t="s">
        <v>134</v>
      </c>
      <c r="AU155" s="254" t="s">
        <v>83</v>
      </c>
      <c r="AY155" s="14" t="s">
        <v>132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4" t="s">
        <v>138</v>
      </c>
      <c r="BK155" s="255">
        <f>ROUND(I155*H155,2)</f>
        <v>0</v>
      </c>
      <c r="BL155" s="14" t="s">
        <v>138</v>
      </c>
      <c r="BM155" s="254" t="s">
        <v>220</v>
      </c>
    </row>
    <row r="156" s="12" customFormat="1" ht="22.8" customHeight="1">
      <c r="A156" s="12"/>
      <c r="B156" s="226"/>
      <c r="C156" s="227"/>
      <c r="D156" s="228" t="s">
        <v>72</v>
      </c>
      <c r="E156" s="240" t="s">
        <v>163</v>
      </c>
      <c r="F156" s="240" t="s">
        <v>221</v>
      </c>
      <c r="G156" s="227"/>
      <c r="H156" s="227"/>
      <c r="I156" s="230"/>
      <c r="J156" s="241">
        <f>BK156</f>
        <v>0</v>
      </c>
      <c r="K156" s="227"/>
      <c r="L156" s="232"/>
      <c r="M156" s="233"/>
      <c r="N156" s="234"/>
      <c r="O156" s="234"/>
      <c r="P156" s="235">
        <f>SUM(P157:P170)</f>
        <v>0</v>
      </c>
      <c r="Q156" s="234"/>
      <c r="R156" s="235">
        <f>SUM(R157:R170)</f>
        <v>0.65633700000000006</v>
      </c>
      <c r="S156" s="234"/>
      <c r="T156" s="236">
        <f>SUM(T157:T170)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37" t="s">
        <v>81</v>
      </c>
      <c r="AT156" s="238" t="s">
        <v>72</v>
      </c>
      <c r="AU156" s="238" t="s">
        <v>81</v>
      </c>
      <c r="AY156" s="237" t="s">
        <v>132</v>
      </c>
      <c r="BK156" s="239">
        <f>SUM(BK157:BK170)</f>
        <v>0</v>
      </c>
    </row>
    <row r="157" s="2" customFormat="1" ht="36" customHeight="1">
      <c r="A157" s="35"/>
      <c r="B157" s="36"/>
      <c r="C157" s="242" t="s">
        <v>222</v>
      </c>
      <c r="D157" s="242" t="s">
        <v>134</v>
      </c>
      <c r="E157" s="243" t="s">
        <v>223</v>
      </c>
      <c r="F157" s="244" t="s">
        <v>224</v>
      </c>
      <c r="G157" s="245" t="s">
        <v>225</v>
      </c>
      <c r="H157" s="246">
        <v>51</v>
      </c>
      <c r="I157" s="247"/>
      <c r="J157" s="248">
        <f>ROUND(I157*H157,2)</f>
        <v>0</v>
      </c>
      <c r="K157" s="249"/>
      <c r="L157" s="41"/>
      <c r="M157" s="250" t="s">
        <v>1</v>
      </c>
      <c r="N157" s="251" t="s">
        <v>40</v>
      </c>
      <c r="O157" s="89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4" t="s">
        <v>138</v>
      </c>
      <c r="AT157" s="254" t="s">
        <v>134</v>
      </c>
      <c r="AU157" s="254" t="s">
        <v>83</v>
      </c>
      <c r="AY157" s="14" t="s">
        <v>132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4" t="s">
        <v>138</v>
      </c>
      <c r="BK157" s="255">
        <f>ROUND(I157*H157,2)</f>
        <v>0</v>
      </c>
      <c r="BL157" s="14" t="s">
        <v>138</v>
      </c>
      <c r="BM157" s="254" t="s">
        <v>226</v>
      </c>
    </row>
    <row r="158" s="2" customFormat="1" ht="24" customHeight="1">
      <c r="A158" s="35"/>
      <c r="B158" s="36"/>
      <c r="C158" s="256" t="s">
        <v>227</v>
      </c>
      <c r="D158" s="256" t="s">
        <v>185</v>
      </c>
      <c r="E158" s="257" t="s">
        <v>228</v>
      </c>
      <c r="F158" s="258" t="s">
        <v>229</v>
      </c>
      <c r="G158" s="259" t="s">
        <v>225</v>
      </c>
      <c r="H158" s="260">
        <v>53.549999999999997</v>
      </c>
      <c r="I158" s="261"/>
      <c r="J158" s="262">
        <f>ROUND(I158*H158,2)</f>
        <v>0</v>
      </c>
      <c r="K158" s="263"/>
      <c r="L158" s="264"/>
      <c r="M158" s="265" t="s">
        <v>1</v>
      </c>
      <c r="N158" s="266" t="s">
        <v>40</v>
      </c>
      <c r="O158" s="89"/>
      <c r="P158" s="252">
        <f>O158*H158</f>
        <v>0</v>
      </c>
      <c r="Q158" s="252">
        <v>0.00214</v>
      </c>
      <c r="R158" s="252">
        <f>Q158*H158</f>
        <v>0.11459699999999999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4" t="s">
        <v>163</v>
      </c>
      <c r="AT158" s="254" t="s">
        <v>185</v>
      </c>
      <c r="AU158" s="254" t="s">
        <v>83</v>
      </c>
      <c r="AY158" s="14" t="s">
        <v>132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4" t="s">
        <v>138</v>
      </c>
      <c r="BK158" s="255">
        <f>ROUND(I158*H158,2)</f>
        <v>0</v>
      </c>
      <c r="BL158" s="14" t="s">
        <v>138</v>
      </c>
      <c r="BM158" s="254" t="s">
        <v>230</v>
      </c>
    </row>
    <row r="159" s="2" customFormat="1" ht="36" customHeight="1">
      <c r="A159" s="35"/>
      <c r="B159" s="36"/>
      <c r="C159" s="242" t="s">
        <v>231</v>
      </c>
      <c r="D159" s="242" t="s">
        <v>134</v>
      </c>
      <c r="E159" s="243" t="s">
        <v>232</v>
      </c>
      <c r="F159" s="244" t="s">
        <v>233</v>
      </c>
      <c r="G159" s="245" t="s">
        <v>234</v>
      </c>
      <c r="H159" s="246">
        <v>7</v>
      </c>
      <c r="I159" s="247"/>
      <c r="J159" s="248">
        <f>ROUND(I159*H159,2)</f>
        <v>0</v>
      </c>
      <c r="K159" s="249"/>
      <c r="L159" s="41"/>
      <c r="M159" s="250" t="s">
        <v>1</v>
      </c>
      <c r="N159" s="251" t="s">
        <v>40</v>
      </c>
      <c r="O159" s="89"/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4" t="s">
        <v>138</v>
      </c>
      <c r="AT159" s="254" t="s">
        <v>134</v>
      </c>
      <c r="AU159" s="254" t="s">
        <v>83</v>
      </c>
      <c r="AY159" s="14" t="s">
        <v>132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4" t="s">
        <v>138</v>
      </c>
      <c r="BK159" s="255">
        <f>ROUND(I159*H159,2)</f>
        <v>0</v>
      </c>
      <c r="BL159" s="14" t="s">
        <v>138</v>
      </c>
      <c r="BM159" s="254" t="s">
        <v>235</v>
      </c>
    </row>
    <row r="160" s="2" customFormat="1" ht="16.5" customHeight="1">
      <c r="A160" s="35"/>
      <c r="B160" s="36"/>
      <c r="C160" s="256" t="s">
        <v>236</v>
      </c>
      <c r="D160" s="256" t="s">
        <v>185</v>
      </c>
      <c r="E160" s="257" t="s">
        <v>237</v>
      </c>
      <c r="F160" s="258" t="s">
        <v>238</v>
      </c>
      <c r="G160" s="259" t="s">
        <v>234</v>
      </c>
      <c r="H160" s="260">
        <v>6</v>
      </c>
      <c r="I160" s="261"/>
      <c r="J160" s="262">
        <f>ROUND(I160*H160,2)</f>
        <v>0</v>
      </c>
      <c r="K160" s="263"/>
      <c r="L160" s="264"/>
      <c r="M160" s="265" t="s">
        <v>1</v>
      </c>
      <c r="N160" s="266" t="s">
        <v>40</v>
      </c>
      <c r="O160" s="89"/>
      <c r="P160" s="252">
        <f>O160*H160</f>
        <v>0</v>
      </c>
      <c r="Q160" s="252">
        <v>0.00038999999999999999</v>
      </c>
      <c r="R160" s="252">
        <f>Q160*H160</f>
        <v>0.0023400000000000001</v>
      </c>
      <c r="S160" s="252">
        <v>0</v>
      </c>
      <c r="T160" s="25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4" t="s">
        <v>163</v>
      </c>
      <c r="AT160" s="254" t="s">
        <v>185</v>
      </c>
      <c r="AU160" s="254" t="s">
        <v>83</v>
      </c>
      <c r="AY160" s="14" t="s">
        <v>132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4" t="s">
        <v>138</v>
      </c>
      <c r="BK160" s="255">
        <f>ROUND(I160*H160,2)</f>
        <v>0</v>
      </c>
      <c r="BL160" s="14" t="s">
        <v>138</v>
      </c>
      <c r="BM160" s="254" t="s">
        <v>239</v>
      </c>
    </row>
    <row r="161" s="2" customFormat="1" ht="16.5" customHeight="1">
      <c r="A161" s="35"/>
      <c r="B161" s="36"/>
      <c r="C161" s="256" t="s">
        <v>240</v>
      </c>
      <c r="D161" s="256" t="s">
        <v>185</v>
      </c>
      <c r="E161" s="257" t="s">
        <v>241</v>
      </c>
      <c r="F161" s="258" t="s">
        <v>242</v>
      </c>
      <c r="G161" s="259" t="s">
        <v>234</v>
      </c>
      <c r="H161" s="260">
        <v>1</v>
      </c>
      <c r="I161" s="261"/>
      <c r="J161" s="262">
        <f>ROUND(I161*H161,2)</f>
        <v>0</v>
      </c>
      <c r="K161" s="263"/>
      <c r="L161" s="264"/>
      <c r="M161" s="265" t="s">
        <v>1</v>
      </c>
      <c r="N161" s="266" t="s">
        <v>40</v>
      </c>
      <c r="O161" s="89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4" t="s">
        <v>163</v>
      </c>
      <c r="AT161" s="254" t="s">
        <v>185</v>
      </c>
      <c r="AU161" s="254" t="s">
        <v>83</v>
      </c>
      <c r="AY161" s="14" t="s">
        <v>132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4" t="s">
        <v>138</v>
      </c>
      <c r="BK161" s="255">
        <f>ROUND(I161*H161,2)</f>
        <v>0</v>
      </c>
      <c r="BL161" s="14" t="s">
        <v>138</v>
      </c>
      <c r="BM161" s="254" t="s">
        <v>243</v>
      </c>
    </row>
    <row r="162" s="2" customFormat="1" ht="24" customHeight="1">
      <c r="A162" s="35"/>
      <c r="B162" s="36"/>
      <c r="C162" s="242" t="s">
        <v>244</v>
      </c>
      <c r="D162" s="242" t="s">
        <v>134</v>
      </c>
      <c r="E162" s="243" t="s">
        <v>245</v>
      </c>
      <c r="F162" s="244" t="s">
        <v>246</v>
      </c>
      <c r="G162" s="245" t="s">
        <v>234</v>
      </c>
      <c r="H162" s="246">
        <v>1</v>
      </c>
      <c r="I162" s="247"/>
      <c r="J162" s="248">
        <f>ROUND(I162*H162,2)</f>
        <v>0</v>
      </c>
      <c r="K162" s="249"/>
      <c r="L162" s="41"/>
      <c r="M162" s="250" t="s">
        <v>1</v>
      </c>
      <c r="N162" s="251" t="s">
        <v>40</v>
      </c>
      <c r="O162" s="89"/>
      <c r="P162" s="252">
        <f>O162*H162</f>
        <v>0</v>
      </c>
      <c r="Q162" s="252">
        <v>0.00034000000000000002</v>
      </c>
      <c r="R162" s="252">
        <f>Q162*H162</f>
        <v>0.00034000000000000002</v>
      </c>
      <c r="S162" s="252">
        <v>0</v>
      </c>
      <c r="T162" s="25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4" t="s">
        <v>138</v>
      </c>
      <c r="AT162" s="254" t="s">
        <v>134</v>
      </c>
      <c r="AU162" s="254" t="s">
        <v>83</v>
      </c>
      <c r="AY162" s="14" t="s">
        <v>132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4" t="s">
        <v>138</v>
      </c>
      <c r="BK162" s="255">
        <f>ROUND(I162*H162,2)</f>
        <v>0</v>
      </c>
      <c r="BL162" s="14" t="s">
        <v>138</v>
      </c>
      <c r="BM162" s="254" t="s">
        <v>247</v>
      </c>
    </row>
    <row r="163" s="2" customFormat="1" ht="24" customHeight="1">
      <c r="A163" s="35"/>
      <c r="B163" s="36"/>
      <c r="C163" s="256" t="s">
        <v>248</v>
      </c>
      <c r="D163" s="256" t="s">
        <v>185</v>
      </c>
      <c r="E163" s="257" t="s">
        <v>249</v>
      </c>
      <c r="F163" s="258" t="s">
        <v>250</v>
      </c>
      <c r="G163" s="259" t="s">
        <v>234</v>
      </c>
      <c r="H163" s="260">
        <v>1</v>
      </c>
      <c r="I163" s="261"/>
      <c r="J163" s="262">
        <f>ROUND(I163*H163,2)</f>
        <v>0</v>
      </c>
      <c r="K163" s="263"/>
      <c r="L163" s="264"/>
      <c r="M163" s="265" t="s">
        <v>1</v>
      </c>
      <c r="N163" s="266" t="s">
        <v>40</v>
      </c>
      <c r="O163" s="89"/>
      <c r="P163" s="252">
        <f>O163*H163</f>
        <v>0</v>
      </c>
      <c r="Q163" s="252">
        <v>0.042500000000000003</v>
      </c>
      <c r="R163" s="252">
        <f>Q163*H163</f>
        <v>0.042500000000000003</v>
      </c>
      <c r="S163" s="252">
        <v>0</v>
      </c>
      <c r="T163" s="25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4" t="s">
        <v>163</v>
      </c>
      <c r="AT163" s="254" t="s">
        <v>185</v>
      </c>
      <c r="AU163" s="254" t="s">
        <v>83</v>
      </c>
      <c r="AY163" s="14" t="s">
        <v>132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4" t="s">
        <v>138</v>
      </c>
      <c r="BK163" s="255">
        <f>ROUND(I163*H163,2)</f>
        <v>0</v>
      </c>
      <c r="BL163" s="14" t="s">
        <v>138</v>
      </c>
      <c r="BM163" s="254" t="s">
        <v>251</v>
      </c>
    </row>
    <row r="164" s="2" customFormat="1" ht="16.5" customHeight="1">
      <c r="A164" s="35"/>
      <c r="B164" s="36"/>
      <c r="C164" s="256" t="s">
        <v>252</v>
      </c>
      <c r="D164" s="256" t="s">
        <v>185</v>
      </c>
      <c r="E164" s="257" t="s">
        <v>253</v>
      </c>
      <c r="F164" s="258" t="s">
        <v>254</v>
      </c>
      <c r="G164" s="259" t="s">
        <v>234</v>
      </c>
      <c r="H164" s="260">
        <v>1</v>
      </c>
      <c r="I164" s="261"/>
      <c r="J164" s="262">
        <f>ROUND(I164*H164,2)</f>
        <v>0</v>
      </c>
      <c r="K164" s="263"/>
      <c r="L164" s="264"/>
      <c r="M164" s="265" t="s">
        <v>1</v>
      </c>
      <c r="N164" s="266" t="s">
        <v>40</v>
      </c>
      <c r="O164" s="89"/>
      <c r="P164" s="252">
        <f>O164*H164</f>
        <v>0</v>
      </c>
      <c r="Q164" s="252">
        <v>0.029499999999999998</v>
      </c>
      <c r="R164" s="252">
        <f>Q164*H164</f>
        <v>0.029499999999999998</v>
      </c>
      <c r="S164" s="252">
        <v>0</v>
      </c>
      <c r="T164" s="25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4" t="s">
        <v>163</v>
      </c>
      <c r="AT164" s="254" t="s">
        <v>185</v>
      </c>
      <c r="AU164" s="254" t="s">
        <v>83</v>
      </c>
      <c r="AY164" s="14" t="s">
        <v>132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4" t="s">
        <v>138</v>
      </c>
      <c r="BK164" s="255">
        <f>ROUND(I164*H164,2)</f>
        <v>0</v>
      </c>
      <c r="BL164" s="14" t="s">
        <v>138</v>
      </c>
      <c r="BM164" s="254" t="s">
        <v>255</v>
      </c>
    </row>
    <row r="165" s="2" customFormat="1" ht="24" customHeight="1">
      <c r="A165" s="35"/>
      <c r="B165" s="36"/>
      <c r="C165" s="256" t="s">
        <v>256</v>
      </c>
      <c r="D165" s="256" t="s">
        <v>185</v>
      </c>
      <c r="E165" s="257" t="s">
        <v>257</v>
      </c>
      <c r="F165" s="258" t="s">
        <v>258</v>
      </c>
      <c r="G165" s="259" t="s">
        <v>234</v>
      </c>
      <c r="H165" s="260">
        <v>1</v>
      </c>
      <c r="I165" s="261"/>
      <c r="J165" s="262">
        <f>ROUND(I165*H165,2)</f>
        <v>0</v>
      </c>
      <c r="K165" s="263"/>
      <c r="L165" s="264"/>
      <c r="M165" s="265" t="s">
        <v>1</v>
      </c>
      <c r="N165" s="266" t="s">
        <v>40</v>
      </c>
      <c r="O165" s="89"/>
      <c r="P165" s="252">
        <f>O165*H165</f>
        <v>0</v>
      </c>
      <c r="Q165" s="252">
        <v>0.0019</v>
      </c>
      <c r="R165" s="252">
        <f>Q165*H165</f>
        <v>0.0019</v>
      </c>
      <c r="S165" s="252">
        <v>0</v>
      </c>
      <c r="T165" s="25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4" t="s">
        <v>163</v>
      </c>
      <c r="AT165" s="254" t="s">
        <v>185</v>
      </c>
      <c r="AU165" s="254" t="s">
        <v>83</v>
      </c>
      <c r="AY165" s="14" t="s">
        <v>132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4" t="s">
        <v>138</v>
      </c>
      <c r="BK165" s="255">
        <f>ROUND(I165*H165,2)</f>
        <v>0</v>
      </c>
      <c r="BL165" s="14" t="s">
        <v>138</v>
      </c>
      <c r="BM165" s="254" t="s">
        <v>259</v>
      </c>
    </row>
    <row r="166" s="2" customFormat="1" ht="16.5" customHeight="1">
      <c r="A166" s="35"/>
      <c r="B166" s="36"/>
      <c r="C166" s="242" t="s">
        <v>260</v>
      </c>
      <c r="D166" s="242" t="s">
        <v>134</v>
      </c>
      <c r="E166" s="243" t="s">
        <v>261</v>
      </c>
      <c r="F166" s="244" t="s">
        <v>262</v>
      </c>
      <c r="G166" s="245" t="s">
        <v>225</v>
      </c>
      <c r="H166" s="246">
        <v>51</v>
      </c>
      <c r="I166" s="247"/>
      <c r="J166" s="248">
        <f>ROUND(I166*H166,2)</f>
        <v>0</v>
      </c>
      <c r="K166" s="249"/>
      <c r="L166" s="41"/>
      <c r="M166" s="250" t="s">
        <v>1</v>
      </c>
      <c r="N166" s="251" t="s">
        <v>40</v>
      </c>
      <c r="O166" s="89"/>
      <c r="P166" s="252">
        <f>O166*H166</f>
        <v>0</v>
      </c>
      <c r="Q166" s="252">
        <v>0</v>
      </c>
      <c r="R166" s="252">
        <f>Q166*H166</f>
        <v>0</v>
      </c>
      <c r="S166" s="252">
        <v>0</v>
      </c>
      <c r="T166" s="25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4" t="s">
        <v>138</v>
      </c>
      <c r="AT166" s="254" t="s">
        <v>134</v>
      </c>
      <c r="AU166" s="254" t="s">
        <v>83</v>
      </c>
      <c r="AY166" s="14" t="s">
        <v>132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4" t="s">
        <v>138</v>
      </c>
      <c r="BK166" s="255">
        <f>ROUND(I166*H166,2)</f>
        <v>0</v>
      </c>
      <c r="BL166" s="14" t="s">
        <v>138</v>
      </c>
      <c r="BM166" s="254" t="s">
        <v>263</v>
      </c>
    </row>
    <row r="167" s="2" customFormat="1" ht="24" customHeight="1">
      <c r="A167" s="35"/>
      <c r="B167" s="36"/>
      <c r="C167" s="242" t="s">
        <v>264</v>
      </c>
      <c r="D167" s="242" t="s">
        <v>134</v>
      </c>
      <c r="E167" s="243" t="s">
        <v>265</v>
      </c>
      <c r="F167" s="244" t="s">
        <v>266</v>
      </c>
      <c r="G167" s="245" t="s">
        <v>225</v>
      </c>
      <c r="H167" s="246">
        <v>51</v>
      </c>
      <c r="I167" s="247"/>
      <c r="J167" s="248">
        <f>ROUND(I167*H167,2)</f>
        <v>0</v>
      </c>
      <c r="K167" s="249"/>
      <c r="L167" s="41"/>
      <c r="M167" s="250" t="s">
        <v>1</v>
      </c>
      <c r="N167" s="251" t="s">
        <v>40</v>
      </c>
      <c r="O167" s="89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4" t="s">
        <v>138</v>
      </c>
      <c r="AT167" s="254" t="s">
        <v>134</v>
      </c>
      <c r="AU167" s="254" t="s">
        <v>83</v>
      </c>
      <c r="AY167" s="14" t="s">
        <v>132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4" t="s">
        <v>138</v>
      </c>
      <c r="BK167" s="255">
        <f>ROUND(I167*H167,2)</f>
        <v>0</v>
      </c>
      <c r="BL167" s="14" t="s">
        <v>138</v>
      </c>
      <c r="BM167" s="254" t="s">
        <v>267</v>
      </c>
    </row>
    <row r="168" s="2" customFormat="1" ht="24" customHeight="1">
      <c r="A168" s="35"/>
      <c r="B168" s="36"/>
      <c r="C168" s="242" t="s">
        <v>268</v>
      </c>
      <c r="D168" s="242" t="s">
        <v>134</v>
      </c>
      <c r="E168" s="243" t="s">
        <v>269</v>
      </c>
      <c r="F168" s="244" t="s">
        <v>270</v>
      </c>
      <c r="G168" s="245" t="s">
        <v>234</v>
      </c>
      <c r="H168" s="246">
        <v>1</v>
      </c>
      <c r="I168" s="247"/>
      <c r="J168" s="248">
        <f>ROUND(I168*H168,2)</f>
        <v>0</v>
      </c>
      <c r="K168" s="249"/>
      <c r="L168" s="41"/>
      <c r="M168" s="250" t="s">
        <v>1</v>
      </c>
      <c r="N168" s="251" t="s">
        <v>40</v>
      </c>
      <c r="O168" s="89"/>
      <c r="P168" s="252">
        <f>O168*H168</f>
        <v>0</v>
      </c>
      <c r="Q168" s="252">
        <v>0.46009</v>
      </c>
      <c r="R168" s="252">
        <f>Q168*H168</f>
        <v>0.46009</v>
      </c>
      <c r="S168" s="252">
        <v>0</v>
      </c>
      <c r="T168" s="25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4" t="s">
        <v>138</v>
      </c>
      <c r="AT168" s="254" t="s">
        <v>134</v>
      </c>
      <c r="AU168" s="254" t="s">
        <v>83</v>
      </c>
      <c r="AY168" s="14" t="s">
        <v>132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4" t="s">
        <v>138</v>
      </c>
      <c r="BK168" s="255">
        <f>ROUND(I168*H168,2)</f>
        <v>0</v>
      </c>
      <c r="BL168" s="14" t="s">
        <v>138</v>
      </c>
      <c r="BM168" s="254" t="s">
        <v>271</v>
      </c>
    </row>
    <row r="169" s="2" customFormat="1" ht="24" customHeight="1">
      <c r="A169" s="35"/>
      <c r="B169" s="36"/>
      <c r="C169" s="242" t="s">
        <v>272</v>
      </c>
      <c r="D169" s="242" t="s">
        <v>134</v>
      </c>
      <c r="E169" s="243" t="s">
        <v>273</v>
      </c>
      <c r="F169" s="244" t="s">
        <v>274</v>
      </c>
      <c r="G169" s="245" t="s">
        <v>234</v>
      </c>
      <c r="H169" s="246">
        <v>3</v>
      </c>
      <c r="I169" s="247"/>
      <c r="J169" s="248">
        <f>ROUND(I169*H169,2)</f>
        <v>0</v>
      </c>
      <c r="K169" s="249"/>
      <c r="L169" s="41"/>
      <c r="M169" s="250" t="s">
        <v>1</v>
      </c>
      <c r="N169" s="251" t="s">
        <v>40</v>
      </c>
      <c r="O169" s="89"/>
      <c r="P169" s="252">
        <f>O169*H169</f>
        <v>0</v>
      </c>
      <c r="Q169" s="252">
        <v>0.00016000000000000001</v>
      </c>
      <c r="R169" s="252">
        <f>Q169*H169</f>
        <v>0.00048000000000000007</v>
      </c>
      <c r="S169" s="252">
        <v>0</v>
      </c>
      <c r="T169" s="25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4" t="s">
        <v>138</v>
      </c>
      <c r="AT169" s="254" t="s">
        <v>134</v>
      </c>
      <c r="AU169" s="254" t="s">
        <v>83</v>
      </c>
      <c r="AY169" s="14" t="s">
        <v>132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4" t="s">
        <v>138</v>
      </c>
      <c r="BK169" s="255">
        <f>ROUND(I169*H169,2)</f>
        <v>0</v>
      </c>
      <c r="BL169" s="14" t="s">
        <v>138</v>
      </c>
      <c r="BM169" s="254" t="s">
        <v>275</v>
      </c>
    </row>
    <row r="170" s="2" customFormat="1" ht="16.5" customHeight="1">
      <c r="A170" s="35"/>
      <c r="B170" s="36"/>
      <c r="C170" s="242" t="s">
        <v>276</v>
      </c>
      <c r="D170" s="242" t="s">
        <v>134</v>
      </c>
      <c r="E170" s="243" t="s">
        <v>277</v>
      </c>
      <c r="F170" s="244" t="s">
        <v>278</v>
      </c>
      <c r="G170" s="245" t="s">
        <v>225</v>
      </c>
      <c r="H170" s="246">
        <v>51</v>
      </c>
      <c r="I170" s="247"/>
      <c r="J170" s="248">
        <f>ROUND(I170*H170,2)</f>
        <v>0</v>
      </c>
      <c r="K170" s="249"/>
      <c r="L170" s="41"/>
      <c r="M170" s="250" t="s">
        <v>1</v>
      </c>
      <c r="N170" s="251" t="s">
        <v>40</v>
      </c>
      <c r="O170" s="89"/>
      <c r="P170" s="252">
        <f>O170*H170</f>
        <v>0</v>
      </c>
      <c r="Q170" s="252">
        <v>9.0000000000000006E-05</v>
      </c>
      <c r="R170" s="252">
        <f>Q170*H170</f>
        <v>0.0045900000000000003</v>
      </c>
      <c r="S170" s="252">
        <v>0</v>
      </c>
      <c r="T170" s="25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4" t="s">
        <v>138</v>
      </c>
      <c r="AT170" s="254" t="s">
        <v>134</v>
      </c>
      <c r="AU170" s="254" t="s">
        <v>83</v>
      </c>
      <c r="AY170" s="14" t="s">
        <v>132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4" t="s">
        <v>138</v>
      </c>
      <c r="BK170" s="255">
        <f>ROUND(I170*H170,2)</f>
        <v>0</v>
      </c>
      <c r="BL170" s="14" t="s">
        <v>138</v>
      </c>
      <c r="BM170" s="254" t="s">
        <v>279</v>
      </c>
    </row>
    <row r="171" s="12" customFormat="1" ht="22.8" customHeight="1">
      <c r="A171" s="12"/>
      <c r="B171" s="226"/>
      <c r="C171" s="227"/>
      <c r="D171" s="228" t="s">
        <v>72</v>
      </c>
      <c r="E171" s="240" t="s">
        <v>280</v>
      </c>
      <c r="F171" s="240" t="s">
        <v>281</v>
      </c>
      <c r="G171" s="227"/>
      <c r="H171" s="227"/>
      <c r="I171" s="230"/>
      <c r="J171" s="241">
        <f>BK171</f>
        <v>0</v>
      </c>
      <c r="K171" s="227"/>
      <c r="L171" s="232"/>
      <c r="M171" s="233"/>
      <c r="N171" s="234"/>
      <c r="O171" s="234"/>
      <c r="P171" s="235">
        <f>SUM(P172:P173)</f>
        <v>0</v>
      </c>
      <c r="Q171" s="234"/>
      <c r="R171" s="235">
        <f>SUM(R172:R173)</f>
        <v>0</v>
      </c>
      <c r="S171" s="234"/>
      <c r="T171" s="236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7" t="s">
        <v>81</v>
      </c>
      <c r="AT171" s="238" t="s">
        <v>72</v>
      </c>
      <c r="AU171" s="238" t="s">
        <v>81</v>
      </c>
      <c r="AY171" s="237" t="s">
        <v>132</v>
      </c>
      <c r="BK171" s="239">
        <f>SUM(BK172:BK173)</f>
        <v>0</v>
      </c>
    </row>
    <row r="172" s="2" customFormat="1" ht="36" customHeight="1">
      <c r="A172" s="35"/>
      <c r="B172" s="36"/>
      <c r="C172" s="242" t="s">
        <v>282</v>
      </c>
      <c r="D172" s="242" t="s">
        <v>134</v>
      </c>
      <c r="E172" s="243" t="s">
        <v>283</v>
      </c>
      <c r="F172" s="244" t="s">
        <v>284</v>
      </c>
      <c r="G172" s="245" t="s">
        <v>178</v>
      </c>
      <c r="H172" s="246">
        <v>97.364000000000004</v>
      </c>
      <c r="I172" s="247"/>
      <c r="J172" s="248">
        <f>ROUND(I172*H172,2)</f>
        <v>0</v>
      </c>
      <c r="K172" s="249"/>
      <c r="L172" s="41"/>
      <c r="M172" s="250" t="s">
        <v>1</v>
      </c>
      <c r="N172" s="251" t="s">
        <v>40</v>
      </c>
      <c r="O172" s="89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4" t="s">
        <v>138</v>
      </c>
      <c r="AT172" s="254" t="s">
        <v>134</v>
      </c>
      <c r="AU172" s="254" t="s">
        <v>83</v>
      </c>
      <c r="AY172" s="14" t="s">
        <v>132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4" t="s">
        <v>138</v>
      </c>
      <c r="BK172" s="255">
        <f>ROUND(I172*H172,2)</f>
        <v>0</v>
      </c>
      <c r="BL172" s="14" t="s">
        <v>138</v>
      </c>
      <c r="BM172" s="254" t="s">
        <v>285</v>
      </c>
    </row>
    <row r="173" s="2" customFormat="1" ht="48" customHeight="1">
      <c r="A173" s="35"/>
      <c r="B173" s="36"/>
      <c r="C173" s="242" t="s">
        <v>286</v>
      </c>
      <c r="D173" s="242" t="s">
        <v>134</v>
      </c>
      <c r="E173" s="243" t="s">
        <v>287</v>
      </c>
      <c r="F173" s="244" t="s">
        <v>288</v>
      </c>
      <c r="G173" s="245" t="s">
        <v>178</v>
      </c>
      <c r="H173" s="246">
        <v>2.472</v>
      </c>
      <c r="I173" s="247"/>
      <c r="J173" s="248">
        <f>ROUND(I173*H173,2)</f>
        <v>0</v>
      </c>
      <c r="K173" s="249"/>
      <c r="L173" s="41"/>
      <c r="M173" s="250" t="s">
        <v>1</v>
      </c>
      <c r="N173" s="251" t="s">
        <v>40</v>
      </c>
      <c r="O173" s="89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4" t="s">
        <v>138</v>
      </c>
      <c r="AT173" s="254" t="s">
        <v>134</v>
      </c>
      <c r="AU173" s="254" t="s">
        <v>83</v>
      </c>
      <c r="AY173" s="14" t="s">
        <v>132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4" t="s">
        <v>138</v>
      </c>
      <c r="BK173" s="255">
        <f>ROUND(I173*H173,2)</f>
        <v>0</v>
      </c>
      <c r="BL173" s="14" t="s">
        <v>138</v>
      </c>
      <c r="BM173" s="254" t="s">
        <v>289</v>
      </c>
    </row>
    <row r="174" s="12" customFormat="1" ht="25.92" customHeight="1">
      <c r="A174" s="12"/>
      <c r="B174" s="226"/>
      <c r="C174" s="227"/>
      <c r="D174" s="228" t="s">
        <v>72</v>
      </c>
      <c r="E174" s="229" t="s">
        <v>290</v>
      </c>
      <c r="F174" s="229" t="s">
        <v>291</v>
      </c>
      <c r="G174" s="227"/>
      <c r="H174" s="227"/>
      <c r="I174" s="230"/>
      <c r="J174" s="231">
        <f>BK174</f>
        <v>0</v>
      </c>
      <c r="K174" s="227"/>
      <c r="L174" s="232"/>
      <c r="M174" s="233"/>
      <c r="N174" s="234"/>
      <c r="O174" s="234"/>
      <c r="P174" s="235">
        <f>P175</f>
        <v>0</v>
      </c>
      <c r="Q174" s="234"/>
      <c r="R174" s="235">
        <f>R175</f>
        <v>0.19325999999999999</v>
      </c>
      <c r="S174" s="234"/>
      <c r="T174" s="236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7" t="s">
        <v>83</v>
      </c>
      <c r="AT174" s="238" t="s">
        <v>72</v>
      </c>
      <c r="AU174" s="238" t="s">
        <v>73</v>
      </c>
      <c r="AY174" s="237" t="s">
        <v>132</v>
      </c>
      <c r="BK174" s="239">
        <f>BK175</f>
        <v>0</v>
      </c>
    </row>
    <row r="175" s="12" customFormat="1" ht="22.8" customHeight="1">
      <c r="A175" s="12"/>
      <c r="B175" s="226"/>
      <c r="C175" s="227"/>
      <c r="D175" s="228" t="s">
        <v>72</v>
      </c>
      <c r="E175" s="240" t="s">
        <v>292</v>
      </c>
      <c r="F175" s="240" t="s">
        <v>293</v>
      </c>
      <c r="G175" s="227"/>
      <c r="H175" s="227"/>
      <c r="I175" s="230"/>
      <c r="J175" s="241">
        <f>BK175</f>
        <v>0</v>
      </c>
      <c r="K175" s="227"/>
      <c r="L175" s="232"/>
      <c r="M175" s="233"/>
      <c r="N175" s="234"/>
      <c r="O175" s="234"/>
      <c r="P175" s="235">
        <f>SUM(P176:P186)</f>
        <v>0</v>
      </c>
      <c r="Q175" s="234"/>
      <c r="R175" s="235">
        <f>SUM(R176:R186)</f>
        <v>0.19325999999999999</v>
      </c>
      <c r="S175" s="234"/>
      <c r="T175" s="236">
        <f>SUM(T176:T186)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7" t="s">
        <v>83</v>
      </c>
      <c r="AT175" s="238" t="s">
        <v>72</v>
      </c>
      <c r="AU175" s="238" t="s">
        <v>81</v>
      </c>
      <c r="AY175" s="237" t="s">
        <v>132</v>
      </c>
      <c r="BK175" s="239">
        <f>SUM(BK176:BK186)</f>
        <v>0</v>
      </c>
    </row>
    <row r="176" s="2" customFormat="1" ht="24" customHeight="1">
      <c r="A176" s="35"/>
      <c r="B176" s="36"/>
      <c r="C176" s="242" t="s">
        <v>294</v>
      </c>
      <c r="D176" s="242" t="s">
        <v>134</v>
      </c>
      <c r="E176" s="243" t="s">
        <v>295</v>
      </c>
      <c r="F176" s="244" t="s">
        <v>296</v>
      </c>
      <c r="G176" s="245" t="s">
        <v>234</v>
      </c>
      <c r="H176" s="246">
        <v>2</v>
      </c>
      <c r="I176" s="247"/>
      <c r="J176" s="248">
        <f>ROUND(I176*H176,2)</f>
        <v>0</v>
      </c>
      <c r="K176" s="249"/>
      <c r="L176" s="41"/>
      <c r="M176" s="250" t="s">
        <v>1</v>
      </c>
      <c r="N176" s="251" t="s">
        <v>40</v>
      </c>
      <c r="O176" s="89"/>
      <c r="P176" s="252">
        <f>O176*H176</f>
        <v>0</v>
      </c>
      <c r="Q176" s="252">
        <v>5.0000000000000002E-05</v>
      </c>
      <c r="R176" s="252">
        <f>Q176*H176</f>
        <v>0.00010000000000000001</v>
      </c>
      <c r="S176" s="252">
        <v>0</v>
      </c>
      <c r="T176" s="25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4" t="s">
        <v>196</v>
      </c>
      <c r="AT176" s="254" t="s">
        <v>134</v>
      </c>
      <c r="AU176" s="254" t="s">
        <v>83</v>
      </c>
      <c r="AY176" s="14" t="s">
        <v>132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4" t="s">
        <v>138</v>
      </c>
      <c r="BK176" s="255">
        <f>ROUND(I176*H176,2)</f>
        <v>0</v>
      </c>
      <c r="BL176" s="14" t="s">
        <v>196</v>
      </c>
      <c r="BM176" s="254" t="s">
        <v>297</v>
      </c>
    </row>
    <row r="177" s="2" customFormat="1" ht="16.5" customHeight="1">
      <c r="A177" s="35"/>
      <c r="B177" s="36"/>
      <c r="C177" s="256" t="s">
        <v>298</v>
      </c>
      <c r="D177" s="256" t="s">
        <v>185</v>
      </c>
      <c r="E177" s="257" t="s">
        <v>299</v>
      </c>
      <c r="F177" s="258" t="s">
        <v>300</v>
      </c>
      <c r="G177" s="259" t="s">
        <v>234</v>
      </c>
      <c r="H177" s="260">
        <v>2</v>
      </c>
      <c r="I177" s="261"/>
      <c r="J177" s="262">
        <f>ROUND(I177*H177,2)</f>
        <v>0</v>
      </c>
      <c r="K177" s="263"/>
      <c r="L177" s="264"/>
      <c r="M177" s="265" t="s">
        <v>1</v>
      </c>
      <c r="N177" s="266" t="s">
        <v>40</v>
      </c>
      <c r="O177" s="89"/>
      <c r="P177" s="252">
        <f>O177*H177</f>
        <v>0</v>
      </c>
      <c r="Q177" s="252">
        <v>0</v>
      </c>
      <c r="R177" s="252">
        <f>Q177*H177</f>
        <v>0</v>
      </c>
      <c r="S177" s="252">
        <v>0</v>
      </c>
      <c r="T177" s="25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4" t="s">
        <v>264</v>
      </c>
      <c r="AT177" s="254" t="s">
        <v>185</v>
      </c>
      <c r="AU177" s="254" t="s">
        <v>83</v>
      </c>
      <c r="AY177" s="14" t="s">
        <v>132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4" t="s">
        <v>138</v>
      </c>
      <c r="BK177" s="255">
        <f>ROUND(I177*H177,2)</f>
        <v>0</v>
      </c>
      <c r="BL177" s="14" t="s">
        <v>196</v>
      </c>
      <c r="BM177" s="254" t="s">
        <v>301</v>
      </c>
    </row>
    <row r="178" s="2" customFormat="1" ht="36" customHeight="1">
      <c r="A178" s="35"/>
      <c r="B178" s="36"/>
      <c r="C178" s="242" t="s">
        <v>302</v>
      </c>
      <c r="D178" s="242" t="s">
        <v>134</v>
      </c>
      <c r="E178" s="243" t="s">
        <v>303</v>
      </c>
      <c r="F178" s="244" t="s">
        <v>304</v>
      </c>
      <c r="G178" s="245" t="s">
        <v>305</v>
      </c>
      <c r="H178" s="246">
        <v>2</v>
      </c>
      <c r="I178" s="247"/>
      <c r="J178" s="248">
        <f>ROUND(I178*H178,2)</f>
        <v>0</v>
      </c>
      <c r="K178" s="249"/>
      <c r="L178" s="41"/>
      <c r="M178" s="250" t="s">
        <v>1</v>
      </c>
      <c r="N178" s="251" t="s">
        <v>40</v>
      </c>
      <c r="O178" s="89"/>
      <c r="P178" s="252">
        <f>O178*H178</f>
        <v>0</v>
      </c>
      <c r="Q178" s="252">
        <v>0.042959999999999998</v>
      </c>
      <c r="R178" s="252">
        <f>Q178*H178</f>
        <v>0.085919999999999996</v>
      </c>
      <c r="S178" s="252">
        <v>0</v>
      </c>
      <c r="T178" s="25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4" t="s">
        <v>196</v>
      </c>
      <c r="AT178" s="254" t="s">
        <v>134</v>
      </c>
      <c r="AU178" s="254" t="s">
        <v>83</v>
      </c>
      <c r="AY178" s="14" t="s">
        <v>132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4" t="s">
        <v>138</v>
      </c>
      <c r="BK178" s="255">
        <f>ROUND(I178*H178,2)</f>
        <v>0</v>
      </c>
      <c r="BL178" s="14" t="s">
        <v>196</v>
      </c>
      <c r="BM178" s="254" t="s">
        <v>306</v>
      </c>
    </row>
    <row r="179" s="2" customFormat="1" ht="24" customHeight="1">
      <c r="A179" s="35"/>
      <c r="B179" s="36"/>
      <c r="C179" s="242" t="s">
        <v>307</v>
      </c>
      <c r="D179" s="242" t="s">
        <v>134</v>
      </c>
      <c r="E179" s="243" t="s">
        <v>308</v>
      </c>
      <c r="F179" s="244" t="s">
        <v>309</v>
      </c>
      <c r="G179" s="245" t="s">
        <v>234</v>
      </c>
      <c r="H179" s="246">
        <v>9</v>
      </c>
      <c r="I179" s="247"/>
      <c r="J179" s="248">
        <f>ROUND(I179*H179,2)</f>
        <v>0</v>
      </c>
      <c r="K179" s="249"/>
      <c r="L179" s="41"/>
      <c r="M179" s="250" t="s">
        <v>1</v>
      </c>
      <c r="N179" s="251" t="s">
        <v>40</v>
      </c>
      <c r="O179" s="89"/>
      <c r="P179" s="252">
        <f>O179*H179</f>
        <v>0</v>
      </c>
      <c r="Q179" s="252">
        <v>0.0104</v>
      </c>
      <c r="R179" s="252">
        <f>Q179*H179</f>
        <v>0.093599999999999989</v>
      </c>
      <c r="S179" s="252">
        <v>0</v>
      </c>
      <c r="T179" s="25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4" t="s">
        <v>196</v>
      </c>
      <c r="AT179" s="254" t="s">
        <v>134</v>
      </c>
      <c r="AU179" s="254" t="s">
        <v>83</v>
      </c>
      <c r="AY179" s="14" t="s">
        <v>132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4" t="s">
        <v>138</v>
      </c>
      <c r="BK179" s="255">
        <f>ROUND(I179*H179,2)</f>
        <v>0</v>
      </c>
      <c r="BL179" s="14" t="s">
        <v>196</v>
      </c>
      <c r="BM179" s="254" t="s">
        <v>310</v>
      </c>
    </row>
    <row r="180" s="2" customFormat="1" ht="16.5" customHeight="1">
      <c r="A180" s="35"/>
      <c r="B180" s="36"/>
      <c r="C180" s="256" t="s">
        <v>311</v>
      </c>
      <c r="D180" s="256" t="s">
        <v>185</v>
      </c>
      <c r="E180" s="257" t="s">
        <v>312</v>
      </c>
      <c r="F180" s="258" t="s">
        <v>313</v>
      </c>
      <c r="G180" s="259" t="s">
        <v>234</v>
      </c>
      <c r="H180" s="260">
        <v>1</v>
      </c>
      <c r="I180" s="261"/>
      <c r="J180" s="262">
        <f>ROUND(I180*H180,2)</f>
        <v>0</v>
      </c>
      <c r="K180" s="263"/>
      <c r="L180" s="264"/>
      <c r="M180" s="265" t="s">
        <v>1</v>
      </c>
      <c r="N180" s="266" t="s">
        <v>40</v>
      </c>
      <c r="O180" s="89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4" t="s">
        <v>264</v>
      </c>
      <c r="AT180" s="254" t="s">
        <v>185</v>
      </c>
      <c r="AU180" s="254" t="s">
        <v>83</v>
      </c>
      <c r="AY180" s="14" t="s">
        <v>132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4" t="s">
        <v>138</v>
      </c>
      <c r="BK180" s="255">
        <f>ROUND(I180*H180,2)</f>
        <v>0</v>
      </c>
      <c r="BL180" s="14" t="s">
        <v>196</v>
      </c>
      <c r="BM180" s="254" t="s">
        <v>314</v>
      </c>
    </row>
    <row r="181" s="2" customFormat="1" ht="16.5" customHeight="1">
      <c r="A181" s="35"/>
      <c r="B181" s="36"/>
      <c r="C181" s="256" t="s">
        <v>315</v>
      </c>
      <c r="D181" s="256" t="s">
        <v>185</v>
      </c>
      <c r="E181" s="257" t="s">
        <v>316</v>
      </c>
      <c r="F181" s="258" t="s">
        <v>317</v>
      </c>
      <c r="G181" s="259" t="s">
        <v>234</v>
      </c>
      <c r="H181" s="260">
        <v>1</v>
      </c>
      <c r="I181" s="261"/>
      <c r="J181" s="262">
        <f>ROUND(I181*H181,2)</f>
        <v>0</v>
      </c>
      <c r="K181" s="263"/>
      <c r="L181" s="264"/>
      <c r="M181" s="265" t="s">
        <v>1</v>
      </c>
      <c r="N181" s="266" t="s">
        <v>40</v>
      </c>
      <c r="O181" s="89"/>
      <c r="P181" s="252">
        <f>O181*H181</f>
        <v>0</v>
      </c>
      <c r="Q181" s="252">
        <v>0</v>
      </c>
      <c r="R181" s="252">
        <f>Q181*H181</f>
        <v>0</v>
      </c>
      <c r="S181" s="252">
        <v>0</v>
      </c>
      <c r="T181" s="25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4" t="s">
        <v>264</v>
      </c>
      <c r="AT181" s="254" t="s">
        <v>185</v>
      </c>
      <c r="AU181" s="254" t="s">
        <v>83</v>
      </c>
      <c r="AY181" s="14" t="s">
        <v>132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4" t="s">
        <v>138</v>
      </c>
      <c r="BK181" s="255">
        <f>ROUND(I181*H181,2)</f>
        <v>0</v>
      </c>
      <c r="BL181" s="14" t="s">
        <v>196</v>
      </c>
      <c r="BM181" s="254" t="s">
        <v>318</v>
      </c>
    </row>
    <row r="182" s="2" customFormat="1" ht="16.5" customHeight="1">
      <c r="A182" s="35"/>
      <c r="B182" s="36"/>
      <c r="C182" s="256" t="s">
        <v>319</v>
      </c>
      <c r="D182" s="256" t="s">
        <v>185</v>
      </c>
      <c r="E182" s="257" t="s">
        <v>320</v>
      </c>
      <c r="F182" s="258" t="s">
        <v>321</v>
      </c>
      <c r="G182" s="259" t="s">
        <v>234</v>
      </c>
      <c r="H182" s="260">
        <v>3</v>
      </c>
      <c r="I182" s="261"/>
      <c r="J182" s="262">
        <f>ROUND(I182*H182,2)</f>
        <v>0</v>
      </c>
      <c r="K182" s="263"/>
      <c r="L182" s="264"/>
      <c r="M182" s="265" t="s">
        <v>1</v>
      </c>
      <c r="N182" s="266" t="s">
        <v>40</v>
      </c>
      <c r="O182" s="89"/>
      <c r="P182" s="252">
        <f>O182*H182</f>
        <v>0</v>
      </c>
      <c r="Q182" s="252">
        <v>0.00048000000000000001</v>
      </c>
      <c r="R182" s="252">
        <f>Q182*H182</f>
        <v>0.0014400000000000001</v>
      </c>
      <c r="S182" s="252">
        <v>0</v>
      </c>
      <c r="T182" s="25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4" t="s">
        <v>264</v>
      </c>
      <c r="AT182" s="254" t="s">
        <v>185</v>
      </c>
      <c r="AU182" s="254" t="s">
        <v>83</v>
      </c>
      <c r="AY182" s="14" t="s">
        <v>132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4" t="s">
        <v>138</v>
      </c>
      <c r="BK182" s="255">
        <f>ROUND(I182*H182,2)</f>
        <v>0</v>
      </c>
      <c r="BL182" s="14" t="s">
        <v>196</v>
      </c>
      <c r="BM182" s="254" t="s">
        <v>322</v>
      </c>
    </row>
    <row r="183" s="2" customFormat="1" ht="16.5" customHeight="1">
      <c r="A183" s="35"/>
      <c r="B183" s="36"/>
      <c r="C183" s="256" t="s">
        <v>323</v>
      </c>
      <c r="D183" s="256" t="s">
        <v>185</v>
      </c>
      <c r="E183" s="257" t="s">
        <v>324</v>
      </c>
      <c r="F183" s="258" t="s">
        <v>325</v>
      </c>
      <c r="G183" s="259" t="s">
        <v>234</v>
      </c>
      <c r="H183" s="260">
        <v>3</v>
      </c>
      <c r="I183" s="261"/>
      <c r="J183" s="262">
        <f>ROUND(I183*H183,2)</f>
        <v>0</v>
      </c>
      <c r="K183" s="263"/>
      <c r="L183" s="264"/>
      <c r="M183" s="265" t="s">
        <v>1</v>
      </c>
      <c r="N183" s="266" t="s">
        <v>40</v>
      </c>
      <c r="O183" s="89"/>
      <c r="P183" s="252">
        <f>O183*H183</f>
        <v>0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4" t="s">
        <v>264</v>
      </c>
      <c r="AT183" s="254" t="s">
        <v>185</v>
      </c>
      <c r="AU183" s="254" t="s">
        <v>83</v>
      </c>
      <c r="AY183" s="14" t="s">
        <v>132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4" t="s">
        <v>138</v>
      </c>
      <c r="BK183" s="255">
        <f>ROUND(I183*H183,2)</f>
        <v>0</v>
      </c>
      <c r="BL183" s="14" t="s">
        <v>196</v>
      </c>
      <c r="BM183" s="254" t="s">
        <v>326</v>
      </c>
    </row>
    <row r="184" s="2" customFormat="1" ht="24" customHeight="1">
      <c r="A184" s="35"/>
      <c r="B184" s="36"/>
      <c r="C184" s="256" t="s">
        <v>327</v>
      </c>
      <c r="D184" s="256" t="s">
        <v>185</v>
      </c>
      <c r="E184" s="257" t="s">
        <v>328</v>
      </c>
      <c r="F184" s="258" t="s">
        <v>329</v>
      </c>
      <c r="G184" s="259" t="s">
        <v>234</v>
      </c>
      <c r="H184" s="260">
        <v>1</v>
      </c>
      <c r="I184" s="261"/>
      <c r="J184" s="262">
        <f>ROUND(I184*H184,2)</f>
        <v>0</v>
      </c>
      <c r="K184" s="263"/>
      <c r="L184" s="264"/>
      <c r="M184" s="265" t="s">
        <v>1</v>
      </c>
      <c r="N184" s="266" t="s">
        <v>40</v>
      </c>
      <c r="O184" s="89"/>
      <c r="P184" s="252">
        <f>O184*H184</f>
        <v>0</v>
      </c>
      <c r="Q184" s="252">
        <v>0.012200000000000001</v>
      </c>
      <c r="R184" s="252">
        <f>Q184*H184</f>
        <v>0.012200000000000001</v>
      </c>
      <c r="S184" s="252">
        <v>0</v>
      </c>
      <c r="T184" s="25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4" t="s">
        <v>264</v>
      </c>
      <c r="AT184" s="254" t="s">
        <v>185</v>
      </c>
      <c r="AU184" s="254" t="s">
        <v>83</v>
      </c>
      <c r="AY184" s="14" t="s">
        <v>132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14" t="s">
        <v>138</v>
      </c>
      <c r="BK184" s="255">
        <f>ROUND(I184*H184,2)</f>
        <v>0</v>
      </c>
      <c r="BL184" s="14" t="s">
        <v>196</v>
      </c>
      <c r="BM184" s="254" t="s">
        <v>330</v>
      </c>
    </row>
    <row r="185" s="2" customFormat="1" ht="16.5" customHeight="1">
      <c r="A185" s="35"/>
      <c r="B185" s="36"/>
      <c r="C185" s="256" t="s">
        <v>331</v>
      </c>
      <c r="D185" s="256" t="s">
        <v>185</v>
      </c>
      <c r="E185" s="257" t="s">
        <v>332</v>
      </c>
      <c r="F185" s="258" t="s">
        <v>333</v>
      </c>
      <c r="G185" s="259" t="s">
        <v>234</v>
      </c>
      <c r="H185" s="260">
        <v>80</v>
      </c>
      <c r="I185" s="261"/>
      <c r="J185" s="262">
        <f>ROUND(I185*H185,2)</f>
        <v>0</v>
      </c>
      <c r="K185" s="263"/>
      <c r="L185" s="264"/>
      <c r="M185" s="265" t="s">
        <v>1</v>
      </c>
      <c r="N185" s="266" t="s">
        <v>40</v>
      </c>
      <c r="O185" s="89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4" t="s">
        <v>264</v>
      </c>
      <c r="AT185" s="254" t="s">
        <v>185</v>
      </c>
      <c r="AU185" s="254" t="s">
        <v>83</v>
      </c>
      <c r="AY185" s="14" t="s">
        <v>132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4" t="s">
        <v>138</v>
      </c>
      <c r="BK185" s="255">
        <f>ROUND(I185*H185,2)</f>
        <v>0</v>
      </c>
      <c r="BL185" s="14" t="s">
        <v>196</v>
      </c>
      <c r="BM185" s="254" t="s">
        <v>334</v>
      </c>
    </row>
    <row r="186" s="2" customFormat="1" ht="16.5" customHeight="1">
      <c r="A186" s="35"/>
      <c r="B186" s="36"/>
      <c r="C186" s="256" t="s">
        <v>335</v>
      </c>
      <c r="D186" s="256" t="s">
        <v>185</v>
      </c>
      <c r="E186" s="257" t="s">
        <v>336</v>
      </c>
      <c r="F186" s="258" t="s">
        <v>337</v>
      </c>
      <c r="G186" s="259" t="s">
        <v>234</v>
      </c>
      <c r="H186" s="260">
        <v>10</v>
      </c>
      <c r="I186" s="261"/>
      <c r="J186" s="262">
        <f>ROUND(I186*H186,2)</f>
        <v>0</v>
      </c>
      <c r="K186" s="263"/>
      <c r="L186" s="264"/>
      <c r="M186" s="265" t="s">
        <v>1</v>
      </c>
      <c r="N186" s="266" t="s">
        <v>40</v>
      </c>
      <c r="O186" s="89"/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54" t="s">
        <v>264</v>
      </c>
      <c r="AT186" s="254" t="s">
        <v>185</v>
      </c>
      <c r="AU186" s="254" t="s">
        <v>83</v>
      </c>
      <c r="AY186" s="14" t="s">
        <v>132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4" t="s">
        <v>138</v>
      </c>
      <c r="BK186" s="255">
        <f>ROUND(I186*H186,2)</f>
        <v>0</v>
      </c>
      <c r="BL186" s="14" t="s">
        <v>196</v>
      </c>
      <c r="BM186" s="254" t="s">
        <v>338</v>
      </c>
    </row>
    <row r="187" s="12" customFormat="1" ht="25.92" customHeight="1">
      <c r="A187" s="12"/>
      <c r="B187" s="226"/>
      <c r="C187" s="227"/>
      <c r="D187" s="228" t="s">
        <v>72</v>
      </c>
      <c r="E187" s="229" t="s">
        <v>185</v>
      </c>
      <c r="F187" s="229" t="s">
        <v>339</v>
      </c>
      <c r="G187" s="227"/>
      <c r="H187" s="227"/>
      <c r="I187" s="230"/>
      <c r="J187" s="231">
        <f>BK187</f>
        <v>0</v>
      </c>
      <c r="K187" s="227"/>
      <c r="L187" s="232"/>
      <c r="M187" s="233"/>
      <c r="N187" s="234"/>
      <c r="O187" s="234"/>
      <c r="P187" s="235">
        <f>P188</f>
        <v>0</v>
      </c>
      <c r="Q187" s="234"/>
      <c r="R187" s="235">
        <f>R188</f>
        <v>0.0029325000000000002</v>
      </c>
      <c r="S187" s="234"/>
      <c r="T187" s="236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7" t="s">
        <v>144</v>
      </c>
      <c r="AT187" s="238" t="s">
        <v>72</v>
      </c>
      <c r="AU187" s="238" t="s">
        <v>73</v>
      </c>
      <c r="AY187" s="237" t="s">
        <v>132</v>
      </c>
      <c r="BK187" s="239">
        <f>BK188</f>
        <v>0</v>
      </c>
    </row>
    <row r="188" s="12" customFormat="1" ht="22.8" customHeight="1">
      <c r="A188" s="12"/>
      <c r="B188" s="226"/>
      <c r="C188" s="227"/>
      <c r="D188" s="228" t="s">
        <v>72</v>
      </c>
      <c r="E188" s="240" t="s">
        <v>340</v>
      </c>
      <c r="F188" s="240" t="s">
        <v>341</v>
      </c>
      <c r="G188" s="227"/>
      <c r="H188" s="227"/>
      <c r="I188" s="230"/>
      <c r="J188" s="241">
        <f>BK188</f>
        <v>0</v>
      </c>
      <c r="K188" s="227"/>
      <c r="L188" s="232"/>
      <c r="M188" s="233"/>
      <c r="N188" s="234"/>
      <c r="O188" s="234"/>
      <c r="P188" s="235">
        <f>SUM(P189:P190)</f>
        <v>0</v>
      </c>
      <c r="Q188" s="234"/>
      <c r="R188" s="235">
        <f>SUM(R189:R190)</f>
        <v>0.0029325000000000002</v>
      </c>
      <c r="S188" s="234"/>
      <c r="T188" s="236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7" t="s">
        <v>144</v>
      </c>
      <c r="AT188" s="238" t="s">
        <v>72</v>
      </c>
      <c r="AU188" s="238" t="s">
        <v>81</v>
      </c>
      <c r="AY188" s="237" t="s">
        <v>132</v>
      </c>
      <c r="BK188" s="239">
        <f>SUM(BK189:BK190)</f>
        <v>0</v>
      </c>
    </row>
    <row r="189" s="2" customFormat="1" ht="36" customHeight="1">
      <c r="A189" s="35"/>
      <c r="B189" s="36"/>
      <c r="C189" s="242" t="s">
        <v>342</v>
      </c>
      <c r="D189" s="242" t="s">
        <v>134</v>
      </c>
      <c r="E189" s="243" t="s">
        <v>343</v>
      </c>
      <c r="F189" s="244" t="s">
        <v>344</v>
      </c>
      <c r="G189" s="245" t="s">
        <v>225</v>
      </c>
      <c r="H189" s="246">
        <v>51</v>
      </c>
      <c r="I189" s="247"/>
      <c r="J189" s="248">
        <f>ROUND(I189*H189,2)</f>
        <v>0</v>
      </c>
      <c r="K189" s="249"/>
      <c r="L189" s="41"/>
      <c r="M189" s="250" t="s">
        <v>1</v>
      </c>
      <c r="N189" s="251" t="s">
        <v>40</v>
      </c>
      <c r="O189" s="89"/>
      <c r="P189" s="252">
        <f>O189*H189</f>
        <v>0</v>
      </c>
      <c r="Q189" s="252">
        <v>0</v>
      </c>
      <c r="R189" s="252">
        <f>Q189*H189</f>
        <v>0</v>
      </c>
      <c r="S189" s="252">
        <v>0</v>
      </c>
      <c r="T189" s="25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54" t="s">
        <v>345</v>
      </c>
      <c r="AT189" s="254" t="s">
        <v>134</v>
      </c>
      <c r="AU189" s="254" t="s">
        <v>83</v>
      </c>
      <c r="AY189" s="14" t="s">
        <v>132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14" t="s">
        <v>138</v>
      </c>
      <c r="BK189" s="255">
        <f>ROUND(I189*H189,2)</f>
        <v>0</v>
      </c>
      <c r="BL189" s="14" t="s">
        <v>345</v>
      </c>
      <c r="BM189" s="254" t="s">
        <v>346</v>
      </c>
    </row>
    <row r="190" s="2" customFormat="1" ht="16.5" customHeight="1">
      <c r="A190" s="35"/>
      <c r="B190" s="36"/>
      <c r="C190" s="256" t="s">
        <v>347</v>
      </c>
      <c r="D190" s="256" t="s">
        <v>185</v>
      </c>
      <c r="E190" s="257" t="s">
        <v>348</v>
      </c>
      <c r="F190" s="258" t="s">
        <v>349</v>
      </c>
      <c r="G190" s="259" t="s">
        <v>225</v>
      </c>
      <c r="H190" s="260">
        <v>58.649999999999999</v>
      </c>
      <c r="I190" s="261"/>
      <c r="J190" s="262">
        <f>ROUND(I190*H190,2)</f>
        <v>0</v>
      </c>
      <c r="K190" s="263"/>
      <c r="L190" s="264"/>
      <c r="M190" s="265" t="s">
        <v>1</v>
      </c>
      <c r="N190" s="266" t="s">
        <v>40</v>
      </c>
      <c r="O190" s="89"/>
      <c r="P190" s="252">
        <f>O190*H190</f>
        <v>0</v>
      </c>
      <c r="Q190" s="252">
        <v>5.0000000000000002E-05</v>
      </c>
      <c r="R190" s="252">
        <f>Q190*H190</f>
        <v>0.0029325000000000002</v>
      </c>
      <c r="S190" s="252">
        <v>0</v>
      </c>
      <c r="T190" s="25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54" t="s">
        <v>350</v>
      </c>
      <c r="AT190" s="254" t="s">
        <v>185</v>
      </c>
      <c r="AU190" s="254" t="s">
        <v>83</v>
      </c>
      <c r="AY190" s="14" t="s">
        <v>132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14" t="s">
        <v>138</v>
      </c>
      <c r="BK190" s="255">
        <f>ROUND(I190*H190,2)</f>
        <v>0</v>
      </c>
      <c r="BL190" s="14" t="s">
        <v>350</v>
      </c>
      <c r="BM190" s="254" t="s">
        <v>351</v>
      </c>
    </row>
    <row r="191" s="12" customFormat="1" ht="25.92" customHeight="1">
      <c r="A191" s="12"/>
      <c r="B191" s="226"/>
      <c r="C191" s="227"/>
      <c r="D191" s="228" t="s">
        <v>72</v>
      </c>
      <c r="E191" s="229" t="s">
        <v>352</v>
      </c>
      <c r="F191" s="229" t="s">
        <v>353</v>
      </c>
      <c r="G191" s="227"/>
      <c r="H191" s="227"/>
      <c r="I191" s="230"/>
      <c r="J191" s="231">
        <f>BK191</f>
        <v>0</v>
      </c>
      <c r="K191" s="227"/>
      <c r="L191" s="232"/>
      <c r="M191" s="233"/>
      <c r="N191" s="234"/>
      <c r="O191" s="234"/>
      <c r="P191" s="235">
        <f>SUM(P192:P193)</f>
        <v>0</v>
      </c>
      <c r="Q191" s="234"/>
      <c r="R191" s="235">
        <f>SUM(R192:R193)</f>
        <v>0</v>
      </c>
      <c r="S191" s="234"/>
      <c r="T191" s="236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7" t="s">
        <v>138</v>
      </c>
      <c r="AT191" s="238" t="s">
        <v>72</v>
      </c>
      <c r="AU191" s="238" t="s">
        <v>73</v>
      </c>
      <c r="AY191" s="237" t="s">
        <v>132</v>
      </c>
      <c r="BK191" s="239">
        <f>SUM(BK192:BK193)</f>
        <v>0</v>
      </c>
    </row>
    <row r="192" s="2" customFormat="1" ht="24" customHeight="1">
      <c r="A192" s="35"/>
      <c r="B192" s="36"/>
      <c r="C192" s="242" t="s">
        <v>354</v>
      </c>
      <c r="D192" s="242" t="s">
        <v>134</v>
      </c>
      <c r="E192" s="243" t="s">
        <v>355</v>
      </c>
      <c r="F192" s="244" t="s">
        <v>356</v>
      </c>
      <c r="G192" s="245" t="s">
        <v>357</v>
      </c>
      <c r="H192" s="246">
        <v>12</v>
      </c>
      <c r="I192" s="247"/>
      <c r="J192" s="248">
        <f>ROUND(I192*H192,2)</f>
        <v>0</v>
      </c>
      <c r="K192" s="249"/>
      <c r="L192" s="41"/>
      <c r="M192" s="250" t="s">
        <v>1</v>
      </c>
      <c r="N192" s="251" t="s">
        <v>40</v>
      </c>
      <c r="O192" s="89"/>
      <c r="P192" s="252">
        <f>O192*H192</f>
        <v>0</v>
      </c>
      <c r="Q192" s="252">
        <v>0</v>
      </c>
      <c r="R192" s="252">
        <f>Q192*H192</f>
        <v>0</v>
      </c>
      <c r="S192" s="252">
        <v>0</v>
      </c>
      <c r="T192" s="25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54" t="s">
        <v>358</v>
      </c>
      <c r="AT192" s="254" t="s">
        <v>134</v>
      </c>
      <c r="AU192" s="254" t="s">
        <v>81</v>
      </c>
      <c r="AY192" s="14" t="s">
        <v>132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14" t="s">
        <v>138</v>
      </c>
      <c r="BK192" s="255">
        <f>ROUND(I192*H192,2)</f>
        <v>0</v>
      </c>
      <c r="BL192" s="14" t="s">
        <v>358</v>
      </c>
      <c r="BM192" s="254" t="s">
        <v>359</v>
      </c>
    </row>
    <row r="193" s="2" customFormat="1" ht="36" customHeight="1">
      <c r="A193" s="35"/>
      <c r="B193" s="36"/>
      <c r="C193" s="242" t="s">
        <v>360</v>
      </c>
      <c r="D193" s="242" t="s">
        <v>134</v>
      </c>
      <c r="E193" s="243" t="s">
        <v>361</v>
      </c>
      <c r="F193" s="244" t="s">
        <v>362</v>
      </c>
      <c r="G193" s="245" t="s">
        <v>357</v>
      </c>
      <c r="H193" s="246">
        <v>34</v>
      </c>
      <c r="I193" s="247"/>
      <c r="J193" s="248">
        <f>ROUND(I193*H193,2)</f>
        <v>0</v>
      </c>
      <c r="K193" s="249"/>
      <c r="L193" s="41"/>
      <c r="M193" s="250" t="s">
        <v>1</v>
      </c>
      <c r="N193" s="251" t="s">
        <v>40</v>
      </c>
      <c r="O193" s="89"/>
      <c r="P193" s="252">
        <f>O193*H193</f>
        <v>0</v>
      </c>
      <c r="Q193" s="252">
        <v>0</v>
      </c>
      <c r="R193" s="252">
        <f>Q193*H193</f>
        <v>0</v>
      </c>
      <c r="S193" s="252">
        <v>0</v>
      </c>
      <c r="T193" s="25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54" t="s">
        <v>358</v>
      </c>
      <c r="AT193" s="254" t="s">
        <v>134</v>
      </c>
      <c r="AU193" s="254" t="s">
        <v>81</v>
      </c>
      <c r="AY193" s="14" t="s">
        <v>132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4" t="s">
        <v>138</v>
      </c>
      <c r="BK193" s="255">
        <f>ROUND(I193*H193,2)</f>
        <v>0</v>
      </c>
      <c r="BL193" s="14" t="s">
        <v>358</v>
      </c>
      <c r="BM193" s="254" t="s">
        <v>363</v>
      </c>
    </row>
    <row r="194" s="12" customFormat="1" ht="25.92" customHeight="1">
      <c r="A194" s="12"/>
      <c r="B194" s="226"/>
      <c r="C194" s="227"/>
      <c r="D194" s="228" t="s">
        <v>72</v>
      </c>
      <c r="E194" s="229" t="s">
        <v>364</v>
      </c>
      <c r="F194" s="229" t="s">
        <v>365</v>
      </c>
      <c r="G194" s="227"/>
      <c r="H194" s="227"/>
      <c r="I194" s="230"/>
      <c r="J194" s="231">
        <f>BK194</f>
        <v>0</v>
      </c>
      <c r="K194" s="227"/>
      <c r="L194" s="232"/>
      <c r="M194" s="233"/>
      <c r="N194" s="234"/>
      <c r="O194" s="234"/>
      <c r="P194" s="235">
        <f>P195+P199+P201+P203</f>
        <v>0</v>
      </c>
      <c r="Q194" s="234"/>
      <c r="R194" s="235">
        <f>R195+R199+R201+R203</f>
        <v>0</v>
      </c>
      <c r="S194" s="234"/>
      <c r="T194" s="236">
        <f>T195+T199+T201+T203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7" t="s">
        <v>151</v>
      </c>
      <c r="AT194" s="238" t="s">
        <v>72</v>
      </c>
      <c r="AU194" s="238" t="s">
        <v>73</v>
      </c>
      <c r="AY194" s="237" t="s">
        <v>132</v>
      </c>
      <c r="BK194" s="239">
        <f>BK195+BK199+BK201+BK203</f>
        <v>0</v>
      </c>
    </row>
    <row r="195" s="12" customFormat="1" ht="22.8" customHeight="1">
      <c r="A195" s="12"/>
      <c r="B195" s="226"/>
      <c r="C195" s="227"/>
      <c r="D195" s="228" t="s">
        <v>72</v>
      </c>
      <c r="E195" s="240" t="s">
        <v>366</v>
      </c>
      <c r="F195" s="240" t="s">
        <v>367</v>
      </c>
      <c r="G195" s="227"/>
      <c r="H195" s="227"/>
      <c r="I195" s="230"/>
      <c r="J195" s="241">
        <f>BK195</f>
        <v>0</v>
      </c>
      <c r="K195" s="227"/>
      <c r="L195" s="232"/>
      <c r="M195" s="233"/>
      <c r="N195" s="234"/>
      <c r="O195" s="234"/>
      <c r="P195" s="235">
        <f>SUM(P196:P198)</f>
        <v>0</v>
      </c>
      <c r="Q195" s="234"/>
      <c r="R195" s="235">
        <f>SUM(R196:R198)</f>
        <v>0</v>
      </c>
      <c r="S195" s="234"/>
      <c r="T195" s="236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7" t="s">
        <v>151</v>
      </c>
      <c r="AT195" s="238" t="s">
        <v>72</v>
      </c>
      <c r="AU195" s="238" t="s">
        <v>81</v>
      </c>
      <c r="AY195" s="237" t="s">
        <v>132</v>
      </c>
      <c r="BK195" s="239">
        <f>SUM(BK196:BK198)</f>
        <v>0</v>
      </c>
    </row>
    <row r="196" s="2" customFormat="1" ht="16.5" customHeight="1">
      <c r="A196" s="35"/>
      <c r="B196" s="36"/>
      <c r="C196" s="242" t="s">
        <v>368</v>
      </c>
      <c r="D196" s="242" t="s">
        <v>134</v>
      </c>
      <c r="E196" s="243" t="s">
        <v>369</v>
      </c>
      <c r="F196" s="244" t="s">
        <v>370</v>
      </c>
      <c r="G196" s="245" t="s">
        <v>234</v>
      </c>
      <c r="H196" s="246">
        <v>1</v>
      </c>
      <c r="I196" s="247"/>
      <c r="J196" s="248">
        <f>ROUND(I196*H196,2)</f>
        <v>0</v>
      </c>
      <c r="K196" s="249"/>
      <c r="L196" s="41"/>
      <c r="M196" s="250" t="s">
        <v>1</v>
      </c>
      <c r="N196" s="251" t="s">
        <v>40</v>
      </c>
      <c r="O196" s="89"/>
      <c r="P196" s="252">
        <f>O196*H196</f>
        <v>0</v>
      </c>
      <c r="Q196" s="252">
        <v>0</v>
      </c>
      <c r="R196" s="252">
        <f>Q196*H196</f>
        <v>0</v>
      </c>
      <c r="S196" s="252">
        <v>0</v>
      </c>
      <c r="T196" s="25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54" t="s">
        <v>371</v>
      </c>
      <c r="AT196" s="254" t="s">
        <v>134</v>
      </c>
      <c r="AU196" s="254" t="s">
        <v>83</v>
      </c>
      <c r="AY196" s="14" t="s">
        <v>132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14" t="s">
        <v>138</v>
      </c>
      <c r="BK196" s="255">
        <f>ROUND(I196*H196,2)</f>
        <v>0</v>
      </c>
      <c r="BL196" s="14" t="s">
        <v>371</v>
      </c>
      <c r="BM196" s="254" t="s">
        <v>372</v>
      </c>
    </row>
    <row r="197" s="2" customFormat="1" ht="16.5" customHeight="1">
      <c r="A197" s="35"/>
      <c r="B197" s="36"/>
      <c r="C197" s="242" t="s">
        <v>373</v>
      </c>
      <c r="D197" s="242" t="s">
        <v>134</v>
      </c>
      <c r="E197" s="243" t="s">
        <v>374</v>
      </c>
      <c r="F197" s="244" t="s">
        <v>375</v>
      </c>
      <c r="G197" s="245" t="s">
        <v>234</v>
      </c>
      <c r="H197" s="246">
        <v>1</v>
      </c>
      <c r="I197" s="247"/>
      <c r="J197" s="248">
        <f>ROUND(I197*H197,2)</f>
        <v>0</v>
      </c>
      <c r="K197" s="249"/>
      <c r="L197" s="41"/>
      <c r="M197" s="250" t="s">
        <v>1</v>
      </c>
      <c r="N197" s="251" t="s">
        <v>40</v>
      </c>
      <c r="O197" s="89"/>
      <c r="P197" s="252">
        <f>O197*H197</f>
        <v>0</v>
      </c>
      <c r="Q197" s="252">
        <v>0</v>
      </c>
      <c r="R197" s="252">
        <f>Q197*H197</f>
        <v>0</v>
      </c>
      <c r="S197" s="252">
        <v>0</v>
      </c>
      <c r="T197" s="25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54" t="s">
        <v>371</v>
      </c>
      <c r="AT197" s="254" t="s">
        <v>134</v>
      </c>
      <c r="AU197" s="254" t="s">
        <v>83</v>
      </c>
      <c r="AY197" s="14" t="s">
        <v>132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14" t="s">
        <v>138</v>
      </c>
      <c r="BK197" s="255">
        <f>ROUND(I197*H197,2)</f>
        <v>0</v>
      </c>
      <c r="BL197" s="14" t="s">
        <v>371</v>
      </c>
      <c r="BM197" s="254" t="s">
        <v>376</v>
      </c>
    </row>
    <row r="198" s="2" customFormat="1" ht="16.5" customHeight="1">
      <c r="A198" s="35"/>
      <c r="B198" s="36"/>
      <c r="C198" s="242" t="s">
        <v>377</v>
      </c>
      <c r="D198" s="242" t="s">
        <v>134</v>
      </c>
      <c r="E198" s="243" t="s">
        <v>378</v>
      </c>
      <c r="F198" s="244" t="s">
        <v>379</v>
      </c>
      <c r="G198" s="245" t="s">
        <v>234</v>
      </c>
      <c r="H198" s="246">
        <v>1</v>
      </c>
      <c r="I198" s="247"/>
      <c r="J198" s="248">
        <f>ROUND(I198*H198,2)</f>
        <v>0</v>
      </c>
      <c r="K198" s="249"/>
      <c r="L198" s="41"/>
      <c r="M198" s="250" t="s">
        <v>1</v>
      </c>
      <c r="N198" s="251" t="s">
        <v>40</v>
      </c>
      <c r="O198" s="89"/>
      <c r="P198" s="252">
        <f>O198*H198</f>
        <v>0</v>
      </c>
      <c r="Q198" s="252">
        <v>0</v>
      </c>
      <c r="R198" s="252">
        <f>Q198*H198</f>
        <v>0</v>
      </c>
      <c r="S198" s="252">
        <v>0</v>
      </c>
      <c r="T198" s="25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54" t="s">
        <v>371</v>
      </c>
      <c r="AT198" s="254" t="s">
        <v>134</v>
      </c>
      <c r="AU198" s="254" t="s">
        <v>83</v>
      </c>
      <c r="AY198" s="14" t="s">
        <v>132</v>
      </c>
      <c r="BE198" s="255">
        <f>IF(N198="základní",J198,0)</f>
        <v>0</v>
      </c>
      <c r="BF198" s="255">
        <f>IF(N198="snížená",J198,0)</f>
        <v>0</v>
      </c>
      <c r="BG198" s="255">
        <f>IF(N198="zákl. přenesená",J198,0)</f>
        <v>0</v>
      </c>
      <c r="BH198" s="255">
        <f>IF(N198="sníž. přenesená",J198,0)</f>
        <v>0</v>
      </c>
      <c r="BI198" s="255">
        <f>IF(N198="nulová",J198,0)</f>
        <v>0</v>
      </c>
      <c r="BJ198" s="14" t="s">
        <v>138</v>
      </c>
      <c r="BK198" s="255">
        <f>ROUND(I198*H198,2)</f>
        <v>0</v>
      </c>
      <c r="BL198" s="14" t="s">
        <v>371</v>
      </c>
      <c r="BM198" s="254" t="s">
        <v>380</v>
      </c>
    </row>
    <row r="199" s="12" customFormat="1" ht="22.8" customHeight="1">
      <c r="A199" s="12"/>
      <c r="B199" s="226"/>
      <c r="C199" s="227"/>
      <c r="D199" s="228" t="s">
        <v>72</v>
      </c>
      <c r="E199" s="240" t="s">
        <v>381</v>
      </c>
      <c r="F199" s="240" t="s">
        <v>382</v>
      </c>
      <c r="G199" s="227"/>
      <c r="H199" s="227"/>
      <c r="I199" s="230"/>
      <c r="J199" s="241">
        <f>BK199</f>
        <v>0</v>
      </c>
      <c r="K199" s="227"/>
      <c r="L199" s="232"/>
      <c r="M199" s="233"/>
      <c r="N199" s="234"/>
      <c r="O199" s="234"/>
      <c r="P199" s="235">
        <f>P200</f>
        <v>0</v>
      </c>
      <c r="Q199" s="234"/>
      <c r="R199" s="235">
        <f>R200</f>
        <v>0</v>
      </c>
      <c r="S199" s="234"/>
      <c r="T199" s="236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7" t="s">
        <v>151</v>
      </c>
      <c r="AT199" s="238" t="s">
        <v>72</v>
      </c>
      <c r="AU199" s="238" t="s">
        <v>81</v>
      </c>
      <c r="AY199" s="237" t="s">
        <v>132</v>
      </c>
      <c r="BK199" s="239">
        <f>BK200</f>
        <v>0</v>
      </c>
    </row>
    <row r="200" s="2" customFormat="1" ht="16.5" customHeight="1">
      <c r="A200" s="35"/>
      <c r="B200" s="36"/>
      <c r="C200" s="242" t="s">
        <v>383</v>
      </c>
      <c r="D200" s="242" t="s">
        <v>134</v>
      </c>
      <c r="E200" s="243" t="s">
        <v>384</v>
      </c>
      <c r="F200" s="244" t="s">
        <v>382</v>
      </c>
      <c r="G200" s="245" t="s">
        <v>234</v>
      </c>
      <c r="H200" s="246">
        <v>1</v>
      </c>
      <c r="I200" s="247"/>
      <c r="J200" s="248">
        <f>ROUND(I200*H200,2)</f>
        <v>0</v>
      </c>
      <c r="K200" s="249"/>
      <c r="L200" s="41"/>
      <c r="M200" s="250" t="s">
        <v>1</v>
      </c>
      <c r="N200" s="251" t="s">
        <v>40</v>
      </c>
      <c r="O200" s="89"/>
      <c r="P200" s="252">
        <f>O200*H200</f>
        <v>0</v>
      </c>
      <c r="Q200" s="252">
        <v>0</v>
      </c>
      <c r="R200" s="252">
        <f>Q200*H200</f>
        <v>0</v>
      </c>
      <c r="S200" s="252">
        <v>0</v>
      </c>
      <c r="T200" s="25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54" t="s">
        <v>371</v>
      </c>
      <c r="AT200" s="254" t="s">
        <v>134</v>
      </c>
      <c r="AU200" s="254" t="s">
        <v>83</v>
      </c>
      <c r="AY200" s="14" t="s">
        <v>132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14" t="s">
        <v>138</v>
      </c>
      <c r="BK200" s="255">
        <f>ROUND(I200*H200,2)</f>
        <v>0</v>
      </c>
      <c r="BL200" s="14" t="s">
        <v>371</v>
      </c>
      <c r="BM200" s="254" t="s">
        <v>385</v>
      </c>
    </row>
    <row r="201" s="12" customFormat="1" ht="22.8" customHeight="1">
      <c r="A201" s="12"/>
      <c r="B201" s="226"/>
      <c r="C201" s="227"/>
      <c r="D201" s="228" t="s">
        <v>72</v>
      </c>
      <c r="E201" s="240" t="s">
        <v>386</v>
      </c>
      <c r="F201" s="240" t="s">
        <v>387</v>
      </c>
      <c r="G201" s="227"/>
      <c r="H201" s="227"/>
      <c r="I201" s="230"/>
      <c r="J201" s="241">
        <f>BK201</f>
        <v>0</v>
      </c>
      <c r="K201" s="227"/>
      <c r="L201" s="232"/>
      <c r="M201" s="233"/>
      <c r="N201" s="234"/>
      <c r="O201" s="234"/>
      <c r="P201" s="235">
        <f>P202</f>
        <v>0</v>
      </c>
      <c r="Q201" s="234"/>
      <c r="R201" s="235">
        <f>R202</f>
        <v>0</v>
      </c>
      <c r="S201" s="234"/>
      <c r="T201" s="236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7" t="s">
        <v>151</v>
      </c>
      <c r="AT201" s="238" t="s">
        <v>72</v>
      </c>
      <c r="AU201" s="238" t="s">
        <v>81</v>
      </c>
      <c r="AY201" s="237" t="s">
        <v>132</v>
      </c>
      <c r="BK201" s="239">
        <f>BK202</f>
        <v>0</v>
      </c>
    </row>
    <row r="202" s="2" customFormat="1" ht="16.5" customHeight="1">
      <c r="A202" s="35"/>
      <c r="B202" s="36"/>
      <c r="C202" s="242" t="s">
        <v>388</v>
      </c>
      <c r="D202" s="242" t="s">
        <v>134</v>
      </c>
      <c r="E202" s="243" t="s">
        <v>389</v>
      </c>
      <c r="F202" s="244" t="s">
        <v>390</v>
      </c>
      <c r="G202" s="245" t="s">
        <v>234</v>
      </c>
      <c r="H202" s="246">
        <v>3</v>
      </c>
      <c r="I202" s="247"/>
      <c r="J202" s="248">
        <f>ROUND(I202*H202,2)</f>
        <v>0</v>
      </c>
      <c r="K202" s="249"/>
      <c r="L202" s="41"/>
      <c r="M202" s="250" t="s">
        <v>1</v>
      </c>
      <c r="N202" s="251" t="s">
        <v>40</v>
      </c>
      <c r="O202" s="89"/>
      <c r="P202" s="252">
        <f>O202*H202</f>
        <v>0</v>
      </c>
      <c r="Q202" s="252">
        <v>0</v>
      </c>
      <c r="R202" s="252">
        <f>Q202*H202</f>
        <v>0</v>
      </c>
      <c r="S202" s="252">
        <v>0</v>
      </c>
      <c r="T202" s="25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54" t="s">
        <v>371</v>
      </c>
      <c r="AT202" s="254" t="s">
        <v>134</v>
      </c>
      <c r="AU202" s="254" t="s">
        <v>83</v>
      </c>
      <c r="AY202" s="14" t="s">
        <v>132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14" t="s">
        <v>138</v>
      </c>
      <c r="BK202" s="255">
        <f>ROUND(I202*H202,2)</f>
        <v>0</v>
      </c>
      <c r="BL202" s="14" t="s">
        <v>371</v>
      </c>
      <c r="BM202" s="254" t="s">
        <v>391</v>
      </c>
    </row>
    <row r="203" s="12" customFormat="1" ht="22.8" customHeight="1">
      <c r="A203" s="12"/>
      <c r="B203" s="226"/>
      <c r="C203" s="227"/>
      <c r="D203" s="228" t="s">
        <v>72</v>
      </c>
      <c r="E203" s="240" t="s">
        <v>392</v>
      </c>
      <c r="F203" s="240" t="s">
        <v>393</v>
      </c>
      <c r="G203" s="227"/>
      <c r="H203" s="227"/>
      <c r="I203" s="230"/>
      <c r="J203" s="241">
        <f>BK203</f>
        <v>0</v>
      </c>
      <c r="K203" s="227"/>
      <c r="L203" s="232"/>
      <c r="M203" s="233"/>
      <c r="N203" s="234"/>
      <c r="O203" s="234"/>
      <c r="P203" s="235">
        <f>SUM(P204:P205)</f>
        <v>0</v>
      </c>
      <c r="Q203" s="234"/>
      <c r="R203" s="235">
        <f>SUM(R204:R205)</f>
        <v>0</v>
      </c>
      <c r="S203" s="234"/>
      <c r="T203" s="236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7" t="s">
        <v>151</v>
      </c>
      <c r="AT203" s="238" t="s">
        <v>72</v>
      </c>
      <c r="AU203" s="238" t="s">
        <v>81</v>
      </c>
      <c r="AY203" s="237" t="s">
        <v>132</v>
      </c>
      <c r="BK203" s="239">
        <f>SUM(BK204:BK205)</f>
        <v>0</v>
      </c>
    </row>
    <row r="204" s="2" customFormat="1" ht="16.5" customHeight="1">
      <c r="A204" s="35"/>
      <c r="B204" s="36"/>
      <c r="C204" s="242" t="s">
        <v>394</v>
      </c>
      <c r="D204" s="242" t="s">
        <v>134</v>
      </c>
      <c r="E204" s="243" t="s">
        <v>395</v>
      </c>
      <c r="F204" s="244" t="s">
        <v>396</v>
      </c>
      <c r="G204" s="245" t="s">
        <v>234</v>
      </c>
      <c r="H204" s="246">
        <v>1</v>
      </c>
      <c r="I204" s="247"/>
      <c r="J204" s="248">
        <f>ROUND(I204*H204,2)</f>
        <v>0</v>
      </c>
      <c r="K204" s="249"/>
      <c r="L204" s="41"/>
      <c r="M204" s="250" t="s">
        <v>1</v>
      </c>
      <c r="N204" s="251" t="s">
        <v>40</v>
      </c>
      <c r="O204" s="89"/>
      <c r="P204" s="252">
        <f>O204*H204</f>
        <v>0</v>
      </c>
      <c r="Q204" s="252">
        <v>0</v>
      </c>
      <c r="R204" s="252">
        <f>Q204*H204</f>
        <v>0</v>
      </c>
      <c r="S204" s="252">
        <v>0</v>
      </c>
      <c r="T204" s="25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54" t="s">
        <v>371</v>
      </c>
      <c r="AT204" s="254" t="s">
        <v>134</v>
      </c>
      <c r="AU204" s="254" t="s">
        <v>83</v>
      </c>
      <c r="AY204" s="14" t="s">
        <v>132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14" t="s">
        <v>138</v>
      </c>
      <c r="BK204" s="255">
        <f>ROUND(I204*H204,2)</f>
        <v>0</v>
      </c>
      <c r="BL204" s="14" t="s">
        <v>371</v>
      </c>
      <c r="BM204" s="254" t="s">
        <v>397</v>
      </c>
    </row>
    <row r="205" s="2" customFormat="1" ht="16.5" customHeight="1">
      <c r="A205" s="35"/>
      <c r="B205" s="36"/>
      <c r="C205" s="242" t="s">
        <v>398</v>
      </c>
      <c r="D205" s="242" t="s">
        <v>134</v>
      </c>
      <c r="E205" s="243" t="s">
        <v>399</v>
      </c>
      <c r="F205" s="244" t="s">
        <v>400</v>
      </c>
      <c r="G205" s="245" t="s">
        <v>234</v>
      </c>
      <c r="H205" s="246">
        <v>1</v>
      </c>
      <c r="I205" s="247"/>
      <c r="J205" s="248">
        <f>ROUND(I205*H205,2)</f>
        <v>0</v>
      </c>
      <c r="K205" s="249"/>
      <c r="L205" s="41"/>
      <c r="M205" s="267" t="s">
        <v>1</v>
      </c>
      <c r="N205" s="268" t="s">
        <v>40</v>
      </c>
      <c r="O205" s="269"/>
      <c r="P205" s="270">
        <f>O205*H205</f>
        <v>0</v>
      </c>
      <c r="Q205" s="270">
        <v>0</v>
      </c>
      <c r="R205" s="270">
        <f>Q205*H205</f>
        <v>0</v>
      </c>
      <c r="S205" s="270">
        <v>0</v>
      </c>
      <c r="T205" s="27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54" t="s">
        <v>371</v>
      </c>
      <c r="AT205" s="254" t="s">
        <v>134</v>
      </c>
      <c r="AU205" s="254" t="s">
        <v>83</v>
      </c>
      <c r="AY205" s="14" t="s">
        <v>132</v>
      </c>
      <c r="BE205" s="255">
        <f>IF(N205="základní",J205,0)</f>
        <v>0</v>
      </c>
      <c r="BF205" s="255">
        <f>IF(N205="snížená",J205,0)</f>
        <v>0</v>
      </c>
      <c r="BG205" s="255">
        <f>IF(N205="zákl. přenesená",J205,0)</f>
        <v>0</v>
      </c>
      <c r="BH205" s="255">
        <f>IF(N205="sníž. přenesená",J205,0)</f>
        <v>0</v>
      </c>
      <c r="BI205" s="255">
        <f>IF(N205="nulová",J205,0)</f>
        <v>0</v>
      </c>
      <c r="BJ205" s="14" t="s">
        <v>138</v>
      </c>
      <c r="BK205" s="255">
        <f>ROUND(I205*H205,2)</f>
        <v>0</v>
      </c>
      <c r="BL205" s="14" t="s">
        <v>371</v>
      </c>
      <c r="BM205" s="254" t="s">
        <v>401</v>
      </c>
    </row>
    <row r="206" s="2" customFormat="1" ht="6.96" customHeight="1">
      <c r="A206" s="35"/>
      <c r="B206" s="64"/>
      <c r="C206" s="65"/>
      <c r="D206" s="65"/>
      <c r="E206" s="65"/>
      <c r="F206" s="65"/>
      <c r="G206" s="65"/>
      <c r="H206" s="65"/>
      <c r="I206" s="190"/>
      <c r="J206" s="65"/>
      <c r="K206" s="65"/>
      <c r="L206" s="41"/>
      <c r="M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</sheetData>
  <sheetProtection sheet="1" autoFilter="0" formatColumns="0" formatRows="0" objects="1" scenarios="1" spinCount="100000" saltValue="2OQyeUq40EPdAvc0lZNCZ/fbGfxOabcQ0v2sUCx3aPeM02ZPvSX8CAlIB/3GDbRanoK1Yrf/3uPesMhisZ0utQ==" hashValue="r7SQpmE7drUx6CvP0m+Y4fxLyMx4ugBpn4YCV6p17l0+aha6A8NbEjcPAM42NnK3k8oKWqZ1dxV3buLq4Y+wnw==" algorithmName="SHA-512" password="CC35"/>
  <autoFilter ref="C130:K205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83</v>
      </c>
    </row>
    <row r="4" s="1" customFormat="1" ht="24.96" customHeight="1">
      <c r="B4" s="17"/>
      <c r="D4" s="148" t="s">
        <v>94</v>
      </c>
      <c r="I4" s="144"/>
      <c r="L4" s="17"/>
      <c r="M4" s="149" t="s">
        <v>10</v>
      </c>
      <c r="AT4" s="14" t="s">
        <v>30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>TO Nezvěstice - vybudování vodovodní přípojky</v>
      </c>
      <c r="F7" s="150"/>
      <c r="G7" s="150"/>
      <c r="H7" s="150"/>
      <c r="I7" s="144"/>
      <c r="L7" s="17"/>
    </row>
    <row r="8" s="1" customFormat="1" ht="12" customHeight="1">
      <c r="B8" s="17"/>
      <c r="D8" s="150" t="s">
        <v>95</v>
      </c>
      <c r="I8" s="144"/>
      <c r="L8" s="17"/>
    </row>
    <row r="9" s="2" customFormat="1" ht="16.5" customHeight="1">
      <c r="A9" s="35"/>
      <c r="B9" s="41"/>
      <c r="C9" s="35"/>
      <c r="D9" s="35"/>
      <c r="E9" s="151" t="s">
        <v>402</v>
      </c>
      <c r="F9" s="35"/>
      <c r="G9" s="35"/>
      <c r="H9" s="35"/>
      <c r="I9" s="152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0" t="s">
        <v>403</v>
      </c>
      <c r="E10" s="35"/>
      <c r="F10" s="35"/>
      <c r="G10" s="35"/>
      <c r="H10" s="35"/>
      <c r="I10" s="152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3" t="s">
        <v>404</v>
      </c>
      <c r="F11" s="35"/>
      <c r="G11" s="35"/>
      <c r="H11" s="35"/>
      <c r="I11" s="152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2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0" t="s">
        <v>18</v>
      </c>
      <c r="E13" s="35"/>
      <c r="F13" s="139" t="s">
        <v>1</v>
      </c>
      <c r="G13" s="35"/>
      <c r="H13" s="35"/>
      <c r="I13" s="154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0" t="s">
        <v>20</v>
      </c>
      <c r="E14" s="35"/>
      <c r="F14" s="139" t="s">
        <v>21</v>
      </c>
      <c r="G14" s="35"/>
      <c r="H14" s="35"/>
      <c r="I14" s="154" t="s">
        <v>22</v>
      </c>
      <c r="J14" s="155" t="str">
        <f>'Rekapitulace stavby'!AN8</f>
        <v>1. 11. 2019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2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24</v>
      </c>
      <c r="E16" s="35"/>
      <c r="F16" s="35"/>
      <c r="G16" s="35"/>
      <c r="H16" s="35"/>
      <c r="I16" s="154" t="s">
        <v>25</v>
      </c>
      <c r="J16" s="139" t="s">
        <v>1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21</v>
      </c>
      <c r="F17" s="35"/>
      <c r="G17" s="35"/>
      <c r="H17" s="35"/>
      <c r="I17" s="154" t="s">
        <v>26</v>
      </c>
      <c r="J17" s="139" t="s">
        <v>1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2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0" t="s">
        <v>27</v>
      </c>
      <c r="E19" s="35"/>
      <c r="F19" s="35"/>
      <c r="G19" s="35"/>
      <c r="H19" s="35"/>
      <c r="I19" s="154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54" t="s">
        <v>26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2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0" t="s">
        <v>29</v>
      </c>
      <c r="E22" s="35"/>
      <c r="F22" s="35"/>
      <c r="G22" s="35"/>
      <c r="H22" s="35"/>
      <c r="I22" s="154" t="s">
        <v>25</v>
      </c>
      <c r="J22" s="139" t="s">
        <v>1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21</v>
      </c>
      <c r="F23" s="35"/>
      <c r="G23" s="35"/>
      <c r="H23" s="35"/>
      <c r="I23" s="154" t="s">
        <v>26</v>
      </c>
      <c r="J23" s="139" t="s">
        <v>1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2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0" t="s">
        <v>31</v>
      </c>
      <c r="E25" s="35"/>
      <c r="F25" s="35"/>
      <c r="G25" s="35"/>
      <c r="H25" s="35"/>
      <c r="I25" s="154" t="s">
        <v>25</v>
      </c>
      <c r="J25" s="139" t="s">
        <v>1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21</v>
      </c>
      <c r="F26" s="35"/>
      <c r="G26" s="35"/>
      <c r="H26" s="35"/>
      <c r="I26" s="154" t="s">
        <v>26</v>
      </c>
      <c r="J26" s="139" t="s">
        <v>1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2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0" t="s">
        <v>32</v>
      </c>
      <c r="E28" s="35"/>
      <c r="F28" s="35"/>
      <c r="G28" s="35"/>
      <c r="H28" s="35"/>
      <c r="I28" s="152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2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2"/>
      <c r="J31" s="161"/>
      <c r="K31" s="161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3" t="s">
        <v>33</v>
      </c>
      <c r="E32" s="35"/>
      <c r="F32" s="35"/>
      <c r="G32" s="35"/>
      <c r="H32" s="35"/>
      <c r="I32" s="152"/>
      <c r="J32" s="164">
        <f>ROUND(J134,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1"/>
      <c r="E33" s="161"/>
      <c r="F33" s="161"/>
      <c r="G33" s="161"/>
      <c r="H33" s="161"/>
      <c r="I33" s="162"/>
      <c r="J33" s="161"/>
      <c r="K33" s="161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5" t="s">
        <v>35</v>
      </c>
      <c r="G34" s="35"/>
      <c r="H34" s="35"/>
      <c r="I34" s="166" t="s">
        <v>34</v>
      </c>
      <c r="J34" s="165" t="s">
        <v>36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7" t="s">
        <v>37</v>
      </c>
      <c r="E35" s="150" t="s">
        <v>38</v>
      </c>
      <c r="F35" s="168">
        <f>ROUND((SUM(BE134:BE199)),  2)</f>
        <v>0</v>
      </c>
      <c r="G35" s="35"/>
      <c r="H35" s="35"/>
      <c r="I35" s="169">
        <v>0.20999999999999999</v>
      </c>
      <c r="J35" s="168">
        <f>ROUND(((SUM(BE134:BE199))*I35),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50" t="s">
        <v>39</v>
      </c>
      <c r="F36" s="168">
        <f>ROUND((SUM(BF134:BF199)),  2)</f>
        <v>0</v>
      </c>
      <c r="G36" s="35"/>
      <c r="H36" s="35"/>
      <c r="I36" s="169">
        <v>0.14999999999999999</v>
      </c>
      <c r="J36" s="168">
        <f>ROUND(((SUM(BF134:BF199))*I36),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37</v>
      </c>
      <c r="E37" s="150" t="s">
        <v>40</v>
      </c>
      <c r="F37" s="168">
        <f>ROUND((SUM(BG134:BG199)),  2)</f>
        <v>0</v>
      </c>
      <c r="G37" s="35"/>
      <c r="H37" s="35"/>
      <c r="I37" s="169">
        <v>0.20999999999999999</v>
      </c>
      <c r="J37" s="168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50" t="s">
        <v>41</v>
      </c>
      <c r="F38" s="168">
        <f>ROUND((SUM(BH134:BH199)),  2)</f>
        <v>0</v>
      </c>
      <c r="G38" s="35"/>
      <c r="H38" s="35"/>
      <c r="I38" s="169">
        <v>0.14999999999999999</v>
      </c>
      <c r="J38" s="168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42</v>
      </c>
      <c r="F39" s="168">
        <f>ROUND((SUM(BI134:BI199)),  2)</f>
        <v>0</v>
      </c>
      <c r="G39" s="35"/>
      <c r="H39" s="35"/>
      <c r="I39" s="169">
        <v>0</v>
      </c>
      <c r="J39" s="168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2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0"/>
      <c r="D41" s="171" t="s">
        <v>43</v>
      </c>
      <c r="E41" s="172"/>
      <c r="F41" s="172"/>
      <c r="G41" s="173" t="s">
        <v>44</v>
      </c>
      <c r="H41" s="174" t="s">
        <v>45</v>
      </c>
      <c r="I41" s="175"/>
      <c r="J41" s="176">
        <f>SUM(J32:J39)</f>
        <v>0</v>
      </c>
      <c r="K41" s="177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2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4"/>
      <c r="L43" s="17"/>
    </row>
    <row r="44" s="1" customFormat="1" ht="14.4" customHeight="1">
      <c r="B44" s="17"/>
      <c r="I44" s="144"/>
      <c r="L44" s="17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1"/>
      <c r="D50" s="178" t="s">
        <v>46</v>
      </c>
      <c r="E50" s="179"/>
      <c r="F50" s="179"/>
      <c r="G50" s="178" t="s">
        <v>47</v>
      </c>
      <c r="H50" s="179"/>
      <c r="I50" s="180"/>
      <c r="J50" s="179"/>
      <c r="K50" s="179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48</v>
      </c>
      <c r="E61" s="182"/>
      <c r="F61" s="183" t="s">
        <v>49</v>
      </c>
      <c r="G61" s="181" t="s">
        <v>48</v>
      </c>
      <c r="H61" s="182"/>
      <c r="I61" s="184"/>
      <c r="J61" s="185" t="s">
        <v>49</v>
      </c>
      <c r="K61" s="182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50</v>
      </c>
      <c r="E65" s="186"/>
      <c r="F65" s="186"/>
      <c r="G65" s="178" t="s">
        <v>51</v>
      </c>
      <c r="H65" s="186"/>
      <c r="I65" s="187"/>
      <c r="J65" s="186"/>
      <c r="K65" s="18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48</v>
      </c>
      <c r="E76" s="182"/>
      <c r="F76" s="183" t="s">
        <v>49</v>
      </c>
      <c r="G76" s="181" t="s">
        <v>48</v>
      </c>
      <c r="H76" s="182"/>
      <c r="I76" s="184"/>
      <c r="J76" s="185" t="s">
        <v>49</v>
      </c>
      <c r="K76" s="182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52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2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2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>TO Nezvěstice - vybudování vodovodní přípojky</v>
      </c>
      <c r="F85" s="29"/>
      <c r="G85" s="29"/>
      <c r="H85" s="29"/>
      <c r="I85" s="152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95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4" t="s">
        <v>402</v>
      </c>
      <c r="F87" s="37"/>
      <c r="G87" s="37"/>
      <c r="H87" s="37"/>
      <c r="I87" s="152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403</v>
      </c>
      <c r="D88" s="37"/>
      <c r="E88" s="37"/>
      <c r="F88" s="37"/>
      <c r="G88" s="37"/>
      <c r="H88" s="37"/>
      <c r="I88" s="152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01 - Vodovodní přípojka - TO</v>
      </c>
      <c r="F89" s="37"/>
      <c r="G89" s="37"/>
      <c r="H89" s="37"/>
      <c r="I89" s="152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2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154" t="s">
        <v>22</v>
      </c>
      <c r="J91" s="77" t="str">
        <f>IF(J14="","",J14)</f>
        <v>1. 11. 2019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2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4" t="s">
        <v>29</v>
      </c>
      <c r="J93" s="33" t="str">
        <f>E23</f>
        <v xml:space="preserve"> 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154" t="s">
        <v>31</v>
      </c>
      <c r="J94" s="33" t="str">
        <f>E26</f>
        <v xml:space="preserve"> 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2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5" t="s">
        <v>98</v>
      </c>
      <c r="D96" s="196"/>
      <c r="E96" s="196"/>
      <c r="F96" s="196"/>
      <c r="G96" s="196"/>
      <c r="H96" s="196"/>
      <c r="I96" s="197"/>
      <c r="J96" s="198" t="s">
        <v>99</v>
      </c>
      <c r="K96" s="196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2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9" t="s">
        <v>100</v>
      </c>
      <c r="D98" s="37"/>
      <c r="E98" s="37"/>
      <c r="F98" s="37"/>
      <c r="G98" s="37"/>
      <c r="H98" s="37"/>
      <c r="I98" s="152"/>
      <c r="J98" s="108">
        <f>J134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101</v>
      </c>
    </row>
    <row r="99" s="9" customFormat="1" ht="24.96" customHeight="1">
      <c r="A99" s="9"/>
      <c r="B99" s="200"/>
      <c r="C99" s="201"/>
      <c r="D99" s="202" t="s">
        <v>102</v>
      </c>
      <c r="E99" s="203"/>
      <c r="F99" s="203"/>
      <c r="G99" s="203"/>
      <c r="H99" s="203"/>
      <c r="I99" s="204"/>
      <c r="J99" s="205">
        <f>J135</f>
        <v>0</v>
      </c>
      <c r="K99" s="201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1"/>
      <c r="D100" s="208" t="s">
        <v>103</v>
      </c>
      <c r="E100" s="209"/>
      <c r="F100" s="209"/>
      <c r="G100" s="209"/>
      <c r="H100" s="209"/>
      <c r="I100" s="210"/>
      <c r="J100" s="211">
        <f>J136</f>
        <v>0</v>
      </c>
      <c r="K100" s="131"/>
      <c r="L100" s="21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1"/>
      <c r="D101" s="208" t="s">
        <v>105</v>
      </c>
      <c r="E101" s="209"/>
      <c r="F101" s="209"/>
      <c r="G101" s="209"/>
      <c r="H101" s="209"/>
      <c r="I101" s="210"/>
      <c r="J101" s="211">
        <f>J156</f>
        <v>0</v>
      </c>
      <c r="K101" s="131"/>
      <c r="L101" s="21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1"/>
      <c r="D102" s="208" t="s">
        <v>106</v>
      </c>
      <c r="E102" s="209"/>
      <c r="F102" s="209"/>
      <c r="G102" s="209"/>
      <c r="H102" s="209"/>
      <c r="I102" s="210"/>
      <c r="J102" s="211">
        <f>J177</f>
        <v>0</v>
      </c>
      <c r="K102" s="131"/>
      <c r="L102" s="21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0"/>
      <c r="C103" s="201"/>
      <c r="D103" s="202" t="s">
        <v>107</v>
      </c>
      <c r="E103" s="203"/>
      <c r="F103" s="203"/>
      <c r="G103" s="203"/>
      <c r="H103" s="203"/>
      <c r="I103" s="204"/>
      <c r="J103" s="205">
        <f>J179</f>
        <v>0</v>
      </c>
      <c r="K103" s="201"/>
      <c r="L103" s="20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7"/>
      <c r="C104" s="131"/>
      <c r="D104" s="208" t="s">
        <v>108</v>
      </c>
      <c r="E104" s="209"/>
      <c r="F104" s="209"/>
      <c r="G104" s="209"/>
      <c r="H104" s="209"/>
      <c r="I104" s="210"/>
      <c r="J104" s="211">
        <f>J180</f>
        <v>0</v>
      </c>
      <c r="K104" s="131"/>
      <c r="L104" s="21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0"/>
      <c r="C105" s="201"/>
      <c r="D105" s="202" t="s">
        <v>109</v>
      </c>
      <c r="E105" s="203"/>
      <c r="F105" s="203"/>
      <c r="G105" s="203"/>
      <c r="H105" s="203"/>
      <c r="I105" s="204"/>
      <c r="J105" s="205">
        <f>J183</f>
        <v>0</v>
      </c>
      <c r="K105" s="201"/>
      <c r="L105" s="20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7"/>
      <c r="C106" s="131"/>
      <c r="D106" s="208" t="s">
        <v>110</v>
      </c>
      <c r="E106" s="209"/>
      <c r="F106" s="209"/>
      <c r="G106" s="209"/>
      <c r="H106" s="209"/>
      <c r="I106" s="210"/>
      <c r="J106" s="211">
        <f>J184</f>
        <v>0</v>
      </c>
      <c r="K106" s="131"/>
      <c r="L106" s="21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0"/>
      <c r="C107" s="201"/>
      <c r="D107" s="202" t="s">
        <v>111</v>
      </c>
      <c r="E107" s="203"/>
      <c r="F107" s="203"/>
      <c r="G107" s="203"/>
      <c r="H107" s="203"/>
      <c r="I107" s="204"/>
      <c r="J107" s="205">
        <f>J187</f>
        <v>0</v>
      </c>
      <c r="K107" s="201"/>
      <c r="L107" s="20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200"/>
      <c r="C108" s="201"/>
      <c r="D108" s="202" t="s">
        <v>112</v>
      </c>
      <c r="E108" s="203"/>
      <c r="F108" s="203"/>
      <c r="G108" s="203"/>
      <c r="H108" s="203"/>
      <c r="I108" s="204"/>
      <c r="J108" s="205">
        <f>J189</f>
        <v>0</v>
      </c>
      <c r="K108" s="201"/>
      <c r="L108" s="20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7"/>
      <c r="C109" s="131"/>
      <c r="D109" s="208" t="s">
        <v>113</v>
      </c>
      <c r="E109" s="209"/>
      <c r="F109" s="209"/>
      <c r="G109" s="209"/>
      <c r="H109" s="209"/>
      <c r="I109" s="210"/>
      <c r="J109" s="211">
        <f>J190</f>
        <v>0</v>
      </c>
      <c r="K109" s="131"/>
      <c r="L109" s="21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7"/>
      <c r="C110" s="131"/>
      <c r="D110" s="208" t="s">
        <v>114</v>
      </c>
      <c r="E110" s="209"/>
      <c r="F110" s="209"/>
      <c r="G110" s="209"/>
      <c r="H110" s="209"/>
      <c r="I110" s="210"/>
      <c r="J110" s="211">
        <f>J194</f>
        <v>0</v>
      </c>
      <c r="K110" s="131"/>
      <c r="L110" s="21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7"/>
      <c r="C111" s="131"/>
      <c r="D111" s="208" t="s">
        <v>405</v>
      </c>
      <c r="E111" s="209"/>
      <c r="F111" s="209"/>
      <c r="G111" s="209"/>
      <c r="H111" s="209"/>
      <c r="I111" s="210"/>
      <c r="J111" s="211">
        <f>J196</f>
        <v>0</v>
      </c>
      <c r="K111" s="131"/>
      <c r="L111" s="21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7"/>
      <c r="C112" s="131"/>
      <c r="D112" s="208" t="s">
        <v>116</v>
      </c>
      <c r="E112" s="209"/>
      <c r="F112" s="209"/>
      <c r="G112" s="209"/>
      <c r="H112" s="209"/>
      <c r="I112" s="210"/>
      <c r="J112" s="211">
        <f>J198</f>
        <v>0</v>
      </c>
      <c r="K112" s="131"/>
      <c r="L112" s="21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5"/>
      <c r="B113" s="36"/>
      <c r="C113" s="37"/>
      <c r="D113" s="37"/>
      <c r="E113" s="37"/>
      <c r="F113" s="37"/>
      <c r="G113" s="37"/>
      <c r="H113" s="37"/>
      <c r="I113" s="152"/>
      <c r="J113" s="37"/>
      <c r="K113" s="3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64"/>
      <c r="C114" s="65"/>
      <c r="D114" s="65"/>
      <c r="E114" s="65"/>
      <c r="F114" s="65"/>
      <c r="G114" s="65"/>
      <c r="H114" s="65"/>
      <c r="I114" s="190"/>
      <c r="J114" s="65"/>
      <c r="K114" s="65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="2" customFormat="1" ht="6.96" customHeight="1">
      <c r="A118" s="35"/>
      <c r="B118" s="66"/>
      <c r="C118" s="67"/>
      <c r="D118" s="67"/>
      <c r="E118" s="67"/>
      <c r="F118" s="67"/>
      <c r="G118" s="67"/>
      <c r="H118" s="67"/>
      <c r="I118" s="193"/>
      <c r="J118" s="67"/>
      <c r="K118" s="6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96" customHeight="1">
      <c r="A119" s="35"/>
      <c r="B119" s="36"/>
      <c r="C119" s="20" t="s">
        <v>117</v>
      </c>
      <c r="D119" s="37"/>
      <c r="E119" s="37"/>
      <c r="F119" s="37"/>
      <c r="G119" s="37"/>
      <c r="H119" s="37"/>
      <c r="I119" s="152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52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152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194" t="str">
        <f>E7</f>
        <v>TO Nezvěstice - vybudování vodovodní přípojky</v>
      </c>
      <c r="F122" s="29"/>
      <c r="G122" s="29"/>
      <c r="H122" s="29"/>
      <c r="I122" s="152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" customFormat="1" ht="12" customHeight="1">
      <c r="B123" s="18"/>
      <c r="C123" s="29" t="s">
        <v>95</v>
      </c>
      <c r="D123" s="19"/>
      <c r="E123" s="19"/>
      <c r="F123" s="19"/>
      <c r="G123" s="19"/>
      <c r="H123" s="19"/>
      <c r="I123" s="144"/>
      <c r="J123" s="19"/>
      <c r="K123" s="19"/>
      <c r="L123" s="17"/>
    </row>
    <row r="124" s="2" customFormat="1" ht="16.5" customHeight="1">
      <c r="A124" s="35"/>
      <c r="B124" s="36"/>
      <c r="C124" s="37"/>
      <c r="D124" s="37"/>
      <c r="E124" s="194" t="s">
        <v>402</v>
      </c>
      <c r="F124" s="37"/>
      <c r="G124" s="37"/>
      <c r="H124" s="37"/>
      <c r="I124" s="152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403</v>
      </c>
      <c r="D125" s="37"/>
      <c r="E125" s="37"/>
      <c r="F125" s="37"/>
      <c r="G125" s="37"/>
      <c r="H125" s="37"/>
      <c r="I125" s="152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74" t="str">
        <f>E11</f>
        <v>PS 01 - Vodovodní přípojka - TO</v>
      </c>
      <c r="F126" s="37"/>
      <c r="G126" s="37"/>
      <c r="H126" s="37"/>
      <c r="I126" s="152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152"/>
      <c r="J127" s="37"/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20</v>
      </c>
      <c r="D128" s="37"/>
      <c r="E128" s="37"/>
      <c r="F128" s="24" t="str">
        <f>F14</f>
        <v xml:space="preserve"> </v>
      </c>
      <c r="G128" s="37"/>
      <c r="H128" s="37"/>
      <c r="I128" s="154" t="s">
        <v>22</v>
      </c>
      <c r="J128" s="77" t="str">
        <f>IF(J14="","",J14)</f>
        <v>1. 11. 2019</v>
      </c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152"/>
      <c r="J129" s="37"/>
      <c r="K129" s="37"/>
      <c r="L129" s="61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24</v>
      </c>
      <c r="D130" s="37"/>
      <c r="E130" s="37"/>
      <c r="F130" s="24" t="str">
        <f>E17</f>
        <v xml:space="preserve"> </v>
      </c>
      <c r="G130" s="37"/>
      <c r="H130" s="37"/>
      <c r="I130" s="154" t="s">
        <v>29</v>
      </c>
      <c r="J130" s="33" t="str">
        <f>E23</f>
        <v xml:space="preserve"> </v>
      </c>
      <c r="K130" s="37"/>
      <c r="L130" s="61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27</v>
      </c>
      <c r="D131" s="37"/>
      <c r="E131" s="37"/>
      <c r="F131" s="24" t="str">
        <f>IF(E20="","",E20)</f>
        <v>Vyplň údaj</v>
      </c>
      <c r="G131" s="37"/>
      <c r="H131" s="37"/>
      <c r="I131" s="154" t="s">
        <v>31</v>
      </c>
      <c r="J131" s="33" t="str">
        <f>E26</f>
        <v xml:space="preserve"> </v>
      </c>
      <c r="K131" s="37"/>
      <c r="L131" s="61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152"/>
      <c r="J132" s="37"/>
      <c r="K132" s="37"/>
      <c r="L132" s="61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1" customFormat="1" ht="29.28" customHeight="1">
      <c r="A133" s="213"/>
      <c r="B133" s="214"/>
      <c r="C133" s="215" t="s">
        <v>118</v>
      </c>
      <c r="D133" s="216" t="s">
        <v>58</v>
      </c>
      <c r="E133" s="216" t="s">
        <v>54</v>
      </c>
      <c r="F133" s="216" t="s">
        <v>55</v>
      </c>
      <c r="G133" s="216" t="s">
        <v>119</v>
      </c>
      <c r="H133" s="216" t="s">
        <v>120</v>
      </c>
      <c r="I133" s="217" t="s">
        <v>121</v>
      </c>
      <c r="J133" s="218" t="s">
        <v>99</v>
      </c>
      <c r="K133" s="219" t="s">
        <v>122</v>
      </c>
      <c r="L133" s="220"/>
      <c r="M133" s="98" t="s">
        <v>1</v>
      </c>
      <c r="N133" s="99" t="s">
        <v>37</v>
      </c>
      <c r="O133" s="99" t="s">
        <v>123</v>
      </c>
      <c r="P133" s="99" t="s">
        <v>124</v>
      </c>
      <c r="Q133" s="99" t="s">
        <v>125</v>
      </c>
      <c r="R133" s="99" t="s">
        <v>126</v>
      </c>
      <c r="S133" s="99" t="s">
        <v>127</v>
      </c>
      <c r="T133" s="100" t="s">
        <v>128</v>
      </c>
      <c r="U133" s="21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/>
    </row>
    <row r="134" s="2" customFormat="1" ht="22.8" customHeight="1">
      <c r="A134" s="35"/>
      <c r="B134" s="36"/>
      <c r="C134" s="105" t="s">
        <v>129</v>
      </c>
      <c r="D134" s="37"/>
      <c r="E134" s="37"/>
      <c r="F134" s="37"/>
      <c r="G134" s="37"/>
      <c r="H134" s="37"/>
      <c r="I134" s="152"/>
      <c r="J134" s="221">
        <f>BK134</f>
        <v>0</v>
      </c>
      <c r="K134" s="37"/>
      <c r="L134" s="41"/>
      <c r="M134" s="101"/>
      <c r="N134" s="222"/>
      <c r="O134" s="102"/>
      <c r="P134" s="223">
        <f>P135+P179+P183+P187+P189</f>
        <v>0</v>
      </c>
      <c r="Q134" s="102"/>
      <c r="R134" s="223">
        <f>R135+R179+R183+R187+R189</f>
        <v>86.789198499999998</v>
      </c>
      <c r="S134" s="102"/>
      <c r="T134" s="224">
        <f>T135+T179+T183+T187+T189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72</v>
      </c>
      <c r="AU134" s="14" t="s">
        <v>101</v>
      </c>
      <c r="BK134" s="225">
        <f>BK135+BK179+BK183+BK187+BK189</f>
        <v>0</v>
      </c>
    </row>
    <row r="135" s="12" customFormat="1" ht="25.92" customHeight="1">
      <c r="A135" s="12"/>
      <c r="B135" s="226"/>
      <c r="C135" s="227"/>
      <c r="D135" s="228" t="s">
        <v>72</v>
      </c>
      <c r="E135" s="229" t="s">
        <v>130</v>
      </c>
      <c r="F135" s="229" t="s">
        <v>131</v>
      </c>
      <c r="G135" s="227"/>
      <c r="H135" s="227"/>
      <c r="I135" s="230"/>
      <c r="J135" s="231">
        <f>BK135</f>
        <v>0</v>
      </c>
      <c r="K135" s="227"/>
      <c r="L135" s="232"/>
      <c r="M135" s="233"/>
      <c r="N135" s="234"/>
      <c r="O135" s="234"/>
      <c r="P135" s="235">
        <f>P136+P156+P177</f>
        <v>0</v>
      </c>
      <c r="Q135" s="234"/>
      <c r="R135" s="235">
        <f>R136+R156+R177</f>
        <v>86.777425999999991</v>
      </c>
      <c r="S135" s="234"/>
      <c r="T135" s="236">
        <f>T136+T156+T177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7" t="s">
        <v>81</v>
      </c>
      <c r="AT135" s="238" t="s">
        <v>72</v>
      </c>
      <c r="AU135" s="238" t="s">
        <v>73</v>
      </c>
      <c r="AY135" s="237" t="s">
        <v>132</v>
      </c>
      <c r="BK135" s="239">
        <f>BK136+BK156+BK177</f>
        <v>0</v>
      </c>
    </row>
    <row r="136" s="12" customFormat="1" ht="22.8" customHeight="1">
      <c r="A136" s="12"/>
      <c r="B136" s="226"/>
      <c r="C136" s="227"/>
      <c r="D136" s="228" t="s">
        <v>72</v>
      </c>
      <c r="E136" s="240" t="s">
        <v>81</v>
      </c>
      <c r="F136" s="240" t="s">
        <v>133</v>
      </c>
      <c r="G136" s="227"/>
      <c r="H136" s="227"/>
      <c r="I136" s="230"/>
      <c r="J136" s="241">
        <f>BK136</f>
        <v>0</v>
      </c>
      <c r="K136" s="227"/>
      <c r="L136" s="232"/>
      <c r="M136" s="233"/>
      <c r="N136" s="234"/>
      <c r="O136" s="234"/>
      <c r="P136" s="235">
        <f>SUM(P137:P155)</f>
        <v>0</v>
      </c>
      <c r="Q136" s="234"/>
      <c r="R136" s="235">
        <f>SUM(R137:R155)</f>
        <v>75.432279999999992</v>
      </c>
      <c r="S136" s="234"/>
      <c r="T136" s="236">
        <f>SUM(T137:T155)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7" t="s">
        <v>81</v>
      </c>
      <c r="AT136" s="238" t="s">
        <v>72</v>
      </c>
      <c r="AU136" s="238" t="s">
        <v>81</v>
      </c>
      <c r="AY136" s="237" t="s">
        <v>132</v>
      </c>
      <c r="BK136" s="239">
        <f>SUM(BK137:BK155)</f>
        <v>0</v>
      </c>
    </row>
    <row r="137" s="2" customFormat="1" ht="36" customHeight="1">
      <c r="A137" s="35"/>
      <c r="B137" s="36"/>
      <c r="C137" s="242" t="s">
        <v>81</v>
      </c>
      <c r="D137" s="242" t="s">
        <v>134</v>
      </c>
      <c r="E137" s="243" t="s">
        <v>135</v>
      </c>
      <c r="F137" s="244" t="s">
        <v>136</v>
      </c>
      <c r="G137" s="245" t="s">
        <v>137</v>
      </c>
      <c r="H137" s="246">
        <v>15</v>
      </c>
      <c r="I137" s="247"/>
      <c r="J137" s="248">
        <f>ROUND(I137*H137,2)</f>
        <v>0</v>
      </c>
      <c r="K137" s="249"/>
      <c r="L137" s="41"/>
      <c r="M137" s="250" t="s">
        <v>1</v>
      </c>
      <c r="N137" s="251" t="s">
        <v>40</v>
      </c>
      <c r="O137" s="89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4" t="s">
        <v>138</v>
      </c>
      <c r="AT137" s="254" t="s">
        <v>134</v>
      </c>
      <c r="AU137" s="254" t="s">
        <v>83</v>
      </c>
      <c r="AY137" s="14" t="s">
        <v>132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4" t="s">
        <v>138</v>
      </c>
      <c r="BK137" s="255">
        <f>ROUND(I137*H137,2)</f>
        <v>0</v>
      </c>
      <c r="BL137" s="14" t="s">
        <v>138</v>
      </c>
      <c r="BM137" s="254" t="s">
        <v>406</v>
      </c>
    </row>
    <row r="138" s="2" customFormat="1" ht="48" customHeight="1">
      <c r="A138" s="35"/>
      <c r="B138" s="36"/>
      <c r="C138" s="242" t="s">
        <v>83</v>
      </c>
      <c r="D138" s="242" t="s">
        <v>134</v>
      </c>
      <c r="E138" s="243" t="s">
        <v>140</v>
      </c>
      <c r="F138" s="244" t="s">
        <v>141</v>
      </c>
      <c r="G138" s="245" t="s">
        <v>142</v>
      </c>
      <c r="H138" s="246">
        <v>29.879999999999999</v>
      </c>
      <c r="I138" s="247"/>
      <c r="J138" s="248">
        <f>ROUND(I138*H138,2)</f>
        <v>0</v>
      </c>
      <c r="K138" s="249"/>
      <c r="L138" s="41"/>
      <c r="M138" s="250" t="s">
        <v>1</v>
      </c>
      <c r="N138" s="251" t="s">
        <v>40</v>
      </c>
      <c r="O138" s="89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4" t="s">
        <v>138</v>
      </c>
      <c r="AT138" s="254" t="s">
        <v>134</v>
      </c>
      <c r="AU138" s="254" t="s">
        <v>83</v>
      </c>
      <c r="AY138" s="14" t="s">
        <v>132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4" t="s">
        <v>138</v>
      </c>
      <c r="BK138" s="255">
        <f>ROUND(I138*H138,2)</f>
        <v>0</v>
      </c>
      <c r="BL138" s="14" t="s">
        <v>138</v>
      </c>
      <c r="BM138" s="254" t="s">
        <v>407</v>
      </c>
    </row>
    <row r="139" s="2" customFormat="1" ht="36" customHeight="1">
      <c r="A139" s="35"/>
      <c r="B139" s="36"/>
      <c r="C139" s="242" t="s">
        <v>144</v>
      </c>
      <c r="D139" s="242" t="s">
        <v>134</v>
      </c>
      <c r="E139" s="243" t="s">
        <v>145</v>
      </c>
      <c r="F139" s="244" t="s">
        <v>146</v>
      </c>
      <c r="G139" s="245" t="s">
        <v>142</v>
      </c>
      <c r="H139" s="246">
        <v>4.5</v>
      </c>
      <c r="I139" s="247"/>
      <c r="J139" s="248">
        <f>ROUND(I139*H139,2)</f>
        <v>0</v>
      </c>
      <c r="K139" s="249"/>
      <c r="L139" s="41"/>
      <c r="M139" s="250" t="s">
        <v>1</v>
      </c>
      <c r="N139" s="251" t="s">
        <v>40</v>
      </c>
      <c r="O139" s="89"/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4" t="s">
        <v>138</v>
      </c>
      <c r="AT139" s="254" t="s">
        <v>134</v>
      </c>
      <c r="AU139" s="254" t="s">
        <v>83</v>
      </c>
      <c r="AY139" s="14" t="s">
        <v>132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4" t="s">
        <v>138</v>
      </c>
      <c r="BK139" s="255">
        <f>ROUND(I139*H139,2)</f>
        <v>0</v>
      </c>
      <c r="BL139" s="14" t="s">
        <v>138</v>
      </c>
      <c r="BM139" s="254" t="s">
        <v>408</v>
      </c>
    </row>
    <row r="140" s="2" customFormat="1" ht="36" customHeight="1">
      <c r="A140" s="35"/>
      <c r="B140" s="36"/>
      <c r="C140" s="242" t="s">
        <v>138</v>
      </c>
      <c r="D140" s="242" t="s">
        <v>134</v>
      </c>
      <c r="E140" s="243" t="s">
        <v>409</v>
      </c>
      <c r="F140" s="244" t="s">
        <v>410</v>
      </c>
      <c r="G140" s="245" t="s">
        <v>142</v>
      </c>
      <c r="H140" s="246">
        <v>33.93</v>
      </c>
      <c r="I140" s="247"/>
      <c r="J140" s="248">
        <f>ROUND(I140*H140,2)</f>
        <v>0</v>
      </c>
      <c r="K140" s="249"/>
      <c r="L140" s="41"/>
      <c r="M140" s="250" t="s">
        <v>1</v>
      </c>
      <c r="N140" s="251" t="s">
        <v>40</v>
      </c>
      <c r="O140" s="89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4" t="s">
        <v>138</v>
      </c>
      <c r="AT140" s="254" t="s">
        <v>134</v>
      </c>
      <c r="AU140" s="254" t="s">
        <v>83</v>
      </c>
      <c r="AY140" s="14" t="s">
        <v>132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4" t="s">
        <v>138</v>
      </c>
      <c r="BK140" s="255">
        <f>ROUND(I140*H140,2)</f>
        <v>0</v>
      </c>
      <c r="BL140" s="14" t="s">
        <v>138</v>
      </c>
      <c r="BM140" s="254" t="s">
        <v>411</v>
      </c>
    </row>
    <row r="141" s="2" customFormat="1" ht="36" customHeight="1">
      <c r="A141" s="35"/>
      <c r="B141" s="36"/>
      <c r="C141" s="242" t="s">
        <v>151</v>
      </c>
      <c r="D141" s="242" t="s">
        <v>134</v>
      </c>
      <c r="E141" s="243" t="s">
        <v>412</v>
      </c>
      <c r="F141" s="244" t="s">
        <v>413</v>
      </c>
      <c r="G141" s="245" t="s">
        <v>142</v>
      </c>
      <c r="H141" s="246">
        <v>33.93</v>
      </c>
      <c r="I141" s="247"/>
      <c r="J141" s="248">
        <f>ROUND(I141*H141,2)</f>
        <v>0</v>
      </c>
      <c r="K141" s="249"/>
      <c r="L141" s="41"/>
      <c r="M141" s="250" t="s">
        <v>1</v>
      </c>
      <c r="N141" s="251" t="s">
        <v>40</v>
      </c>
      <c r="O141" s="89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4" t="s">
        <v>138</v>
      </c>
      <c r="AT141" s="254" t="s">
        <v>134</v>
      </c>
      <c r="AU141" s="254" t="s">
        <v>83</v>
      </c>
      <c r="AY141" s="14" t="s">
        <v>132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4" t="s">
        <v>138</v>
      </c>
      <c r="BK141" s="255">
        <f>ROUND(I141*H141,2)</f>
        <v>0</v>
      </c>
      <c r="BL141" s="14" t="s">
        <v>138</v>
      </c>
      <c r="BM141" s="254" t="s">
        <v>414</v>
      </c>
    </row>
    <row r="142" s="2" customFormat="1" ht="36" customHeight="1">
      <c r="A142" s="35"/>
      <c r="B142" s="36"/>
      <c r="C142" s="242" t="s">
        <v>155</v>
      </c>
      <c r="D142" s="242" t="s">
        <v>134</v>
      </c>
      <c r="E142" s="243" t="s">
        <v>415</v>
      </c>
      <c r="F142" s="244" t="s">
        <v>416</v>
      </c>
      <c r="G142" s="245" t="s">
        <v>142</v>
      </c>
      <c r="H142" s="246">
        <v>159.36000000000001</v>
      </c>
      <c r="I142" s="247"/>
      <c r="J142" s="248">
        <f>ROUND(I142*H142,2)</f>
        <v>0</v>
      </c>
      <c r="K142" s="249"/>
      <c r="L142" s="41"/>
      <c r="M142" s="250" t="s">
        <v>1</v>
      </c>
      <c r="N142" s="251" t="s">
        <v>40</v>
      </c>
      <c r="O142" s="89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4" t="s">
        <v>138</v>
      </c>
      <c r="AT142" s="254" t="s">
        <v>134</v>
      </c>
      <c r="AU142" s="254" t="s">
        <v>83</v>
      </c>
      <c r="AY142" s="14" t="s">
        <v>132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4" t="s">
        <v>138</v>
      </c>
      <c r="BK142" s="255">
        <f>ROUND(I142*H142,2)</f>
        <v>0</v>
      </c>
      <c r="BL142" s="14" t="s">
        <v>138</v>
      </c>
      <c r="BM142" s="254" t="s">
        <v>417</v>
      </c>
    </row>
    <row r="143" s="2" customFormat="1" ht="48" customHeight="1">
      <c r="A143" s="35"/>
      <c r="B143" s="36"/>
      <c r="C143" s="242" t="s">
        <v>159</v>
      </c>
      <c r="D143" s="242" t="s">
        <v>134</v>
      </c>
      <c r="E143" s="243" t="s">
        <v>152</v>
      </c>
      <c r="F143" s="244" t="s">
        <v>153</v>
      </c>
      <c r="G143" s="245" t="s">
        <v>142</v>
      </c>
      <c r="H143" s="246">
        <v>159.36000000000001</v>
      </c>
      <c r="I143" s="247"/>
      <c r="J143" s="248">
        <f>ROUND(I143*H143,2)</f>
        <v>0</v>
      </c>
      <c r="K143" s="249"/>
      <c r="L143" s="41"/>
      <c r="M143" s="250" t="s">
        <v>1</v>
      </c>
      <c r="N143" s="251" t="s">
        <v>40</v>
      </c>
      <c r="O143" s="89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4" t="s">
        <v>138</v>
      </c>
      <c r="AT143" s="254" t="s">
        <v>134</v>
      </c>
      <c r="AU143" s="254" t="s">
        <v>83</v>
      </c>
      <c r="AY143" s="14" t="s">
        <v>132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4" t="s">
        <v>138</v>
      </c>
      <c r="BK143" s="255">
        <f>ROUND(I143*H143,2)</f>
        <v>0</v>
      </c>
      <c r="BL143" s="14" t="s">
        <v>138</v>
      </c>
      <c r="BM143" s="254" t="s">
        <v>418</v>
      </c>
    </row>
    <row r="144" s="2" customFormat="1" ht="36" customHeight="1">
      <c r="A144" s="35"/>
      <c r="B144" s="36"/>
      <c r="C144" s="242" t="s">
        <v>163</v>
      </c>
      <c r="D144" s="242" t="s">
        <v>134</v>
      </c>
      <c r="E144" s="243" t="s">
        <v>156</v>
      </c>
      <c r="F144" s="244" t="s">
        <v>157</v>
      </c>
      <c r="G144" s="245" t="s">
        <v>137</v>
      </c>
      <c r="H144" s="246">
        <v>166</v>
      </c>
      <c r="I144" s="247"/>
      <c r="J144" s="248">
        <f>ROUND(I144*H144,2)</f>
        <v>0</v>
      </c>
      <c r="K144" s="249"/>
      <c r="L144" s="41"/>
      <c r="M144" s="250" t="s">
        <v>1</v>
      </c>
      <c r="N144" s="251" t="s">
        <v>40</v>
      </c>
      <c r="O144" s="89"/>
      <c r="P144" s="252">
        <f>O144*H144</f>
        <v>0</v>
      </c>
      <c r="Q144" s="252">
        <v>0.00058</v>
      </c>
      <c r="R144" s="252">
        <f>Q144*H144</f>
        <v>0.096280000000000004</v>
      </c>
      <c r="S144" s="252">
        <v>0</v>
      </c>
      <c r="T144" s="25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4" t="s">
        <v>138</v>
      </c>
      <c r="AT144" s="254" t="s">
        <v>134</v>
      </c>
      <c r="AU144" s="254" t="s">
        <v>83</v>
      </c>
      <c r="AY144" s="14" t="s">
        <v>132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4" t="s">
        <v>138</v>
      </c>
      <c r="BK144" s="255">
        <f>ROUND(I144*H144,2)</f>
        <v>0</v>
      </c>
      <c r="BL144" s="14" t="s">
        <v>138</v>
      </c>
      <c r="BM144" s="254" t="s">
        <v>419</v>
      </c>
    </row>
    <row r="145" s="2" customFormat="1" ht="36" customHeight="1">
      <c r="A145" s="35"/>
      <c r="B145" s="36"/>
      <c r="C145" s="242" t="s">
        <v>167</v>
      </c>
      <c r="D145" s="242" t="s">
        <v>134</v>
      </c>
      <c r="E145" s="243" t="s">
        <v>160</v>
      </c>
      <c r="F145" s="244" t="s">
        <v>161</v>
      </c>
      <c r="G145" s="245" t="s">
        <v>137</v>
      </c>
      <c r="H145" s="246">
        <v>166</v>
      </c>
      <c r="I145" s="247"/>
      <c r="J145" s="248">
        <f>ROUND(I145*H145,2)</f>
        <v>0</v>
      </c>
      <c r="K145" s="249"/>
      <c r="L145" s="41"/>
      <c r="M145" s="250" t="s">
        <v>1</v>
      </c>
      <c r="N145" s="251" t="s">
        <v>40</v>
      </c>
      <c r="O145" s="89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4" t="s">
        <v>138</v>
      </c>
      <c r="AT145" s="254" t="s">
        <v>134</v>
      </c>
      <c r="AU145" s="254" t="s">
        <v>83</v>
      </c>
      <c r="AY145" s="14" t="s">
        <v>132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4" t="s">
        <v>138</v>
      </c>
      <c r="BK145" s="255">
        <f>ROUND(I145*H145,2)</f>
        <v>0</v>
      </c>
      <c r="BL145" s="14" t="s">
        <v>138</v>
      </c>
      <c r="BM145" s="254" t="s">
        <v>420</v>
      </c>
    </row>
    <row r="146" s="2" customFormat="1" ht="60" customHeight="1">
      <c r="A146" s="35"/>
      <c r="B146" s="36"/>
      <c r="C146" s="242" t="s">
        <v>171</v>
      </c>
      <c r="D146" s="242" t="s">
        <v>134</v>
      </c>
      <c r="E146" s="243" t="s">
        <v>168</v>
      </c>
      <c r="F146" s="244" t="s">
        <v>169</v>
      </c>
      <c r="G146" s="245" t="s">
        <v>142</v>
      </c>
      <c r="H146" s="246">
        <v>49.008000000000003</v>
      </c>
      <c r="I146" s="247"/>
      <c r="J146" s="248">
        <f>ROUND(I146*H146,2)</f>
        <v>0</v>
      </c>
      <c r="K146" s="249"/>
      <c r="L146" s="41"/>
      <c r="M146" s="250" t="s">
        <v>1</v>
      </c>
      <c r="N146" s="251" t="s">
        <v>40</v>
      </c>
      <c r="O146" s="89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4" t="s">
        <v>138</v>
      </c>
      <c r="AT146" s="254" t="s">
        <v>134</v>
      </c>
      <c r="AU146" s="254" t="s">
        <v>83</v>
      </c>
      <c r="AY146" s="14" t="s">
        <v>132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4" t="s">
        <v>138</v>
      </c>
      <c r="BK146" s="255">
        <f>ROUND(I146*H146,2)</f>
        <v>0</v>
      </c>
      <c r="BL146" s="14" t="s">
        <v>138</v>
      </c>
      <c r="BM146" s="254" t="s">
        <v>421</v>
      </c>
    </row>
    <row r="147" s="2" customFormat="1" ht="36" customHeight="1">
      <c r="A147" s="35"/>
      <c r="B147" s="36"/>
      <c r="C147" s="242" t="s">
        <v>175</v>
      </c>
      <c r="D147" s="242" t="s">
        <v>134</v>
      </c>
      <c r="E147" s="243" t="s">
        <v>164</v>
      </c>
      <c r="F147" s="244" t="s">
        <v>165</v>
      </c>
      <c r="G147" s="245" t="s">
        <v>142</v>
      </c>
      <c r="H147" s="246">
        <v>49.008000000000003</v>
      </c>
      <c r="I147" s="247"/>
      <c r="J147" s="248">
        <f>ROUND(I147*H147,2)</f>
        <v>0</v>
      </c>
      <c r="K147" s="249"/>
      <c r="L147" s="41"/>
      <c r="M147" s="250" t="s">
        <v>1</v>
      </c>
      <c r="N147" s="251" t="s">
        <v>40</v>
      </c>
      <c r="O147" s="89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4" t="s">
        <v>138</v>
      </c>
      <c r="AT147" s="254" t="s">
        <v>134</v>
      </c>
      <c r="AU147" s="254" t="s">
        <v>83</v>
      </c>
      <c r="AY147" s="14" t="s">
        <v>132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4" t="s">
        <v>138</v>
      </c>
      <c r="BK147" s="255">
        <f>ROUND(I147*H147,2)</f>
        <v>0</v>
      </c>
      <c r="BL147" s="14" t="s">
        <v>138</v>
      </c>
      <c r="BM147" s="254" t="s">
        <v>422</v>
      </c>
    </row>
    <row r="148" s="2" customFormat="1" ht="16.5" customHeight="1">
      <c r="A148" s="35"/>
      <c r="B148" s="36"/>
      <c r="C148" s="242" t="s">
        <v>180</v>
      </c>
      <c r="D148" s="242" t="s">
        <v>134</v>
      </c>
      <c r="E148" s="243" t="s">
        <v>172</v>
      </c>
      <c r="F148" s="244" t="s">
        <v>173</v>
      </c>
      <c r="G148" s="245" t="s">
        <v>142</v>
      </c>
      <c r="H148" s="246">
        <v>49.008000000000003</v>
      </c>
      <c r="I148" s="247"/>
      <c r="J148" s="248">
        <f>ROUND(I148*H148,2)</f>
        <v>0</v>
      </c>
      <c r="K148" s="249"/>
      <c r="L148" s="41"/>
      <c r="M148" s="250" t="s">
        <v>1</v>
      </c>
      <c r="N148" s="251" t="s">
        <v>40</v>
      </c>
      <c r="O148" s="89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4" t="s">
        <v>138</v>
      </c>
      <c r="AT148" s="254" t="s">
        <v>134</v>
      </c>
      <c r="AU148" s="254" t="s">
        <v>83</v>
      </c>
      <c r="AY148" s="14" t="s">
        <v>132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4" t="s">
        <v>138</v>
      </c>
      <c r="BK148" s="255">
        <f>ROUND(I148*H148,2)</f>
        <v>0</v>
      </c>
      <c r="BL148" s="14" t="s">
        <v>138</v>
      </c>
      <c r="BM148" s="254" t="s">
        <v>423</v>
      </c>
    </row>
    <row r="149" s="2" customFormat="1" ht="36" customHeight="1">
      <c r="A149" s="35"/>
      <c r="B149" s="36"/>
      <c r="C149" s="242" t="s">
        <v>184</v>
      </c>
      <c r="D149" s="242" t="s">
        <v>134</v>
      </c>
      <c r="E149" s="243" t="s">
        <v>176</v>
      </c>
      <c r="F149" s="244" t="s">
        <v>177</v>
      </c>
      <c r="G149" s="245" t="s">
        <v>178</v>
      </c>
      <c r="H149" s="246">
        <v>98.016000000000005</v>
      </c>
      <c r="I149" s="247"/>
      <c r="J149" s="248">
        <f>ROUND(I149*H149,2)</f>
        <v>0</v>
      </c>
      <c r="K149" s="249"/>
      <c r="L149" s="41"/>
      <c r="M149" s="250" t="s">
        <v>1</v>
      </c>
      <c r="N149" s="251" t="s">
        <v>40</v>
      </c>
      <c r="O149" s="89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4" t="s">
        <v>138</v>
      </c>
      <c r="AT149" s="254" t="s">
        <v>134</v>
      </c>
      <c r="AU149" s="254" t="s">
        <v>83</v>
      </c>
      <c r="AY149" s="14" t="s">
        <v>132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4" t="s">
        <v>138</v>
      </c>
      <c r="BK149" s="255">
        <f>ROUND(I149*H149,2)</f>
        <v>0</v>
      </c>
      <c r="BL149" s="14" t="s">
        <v>138</v>
      </c>
      <c r="BM149" s="254" t="s">
        <v>424</v>
      </c>
    </row>
    <row r="150" s="2" customFormat="1" ht="36" customHeight="1">
      <c r="A150" s="35"/>
      <c r="B150" s="36"/>
      <c r="C150" s="242" t="s">
        <v>189</v>
      </c>
      <c r="D150" s="242" t="s">
        <v>134</v>
      </c>
      <c r="E150" s="243" t="s">
        <v>190</v>
      </c>
      <c r="F150" s="244" t="s">
        <v>191</v>
      </c>
      <c r="G150" s="245" t="s">
        <v>142</v>
      </c>
      <c r="H150" s="246">
        <v>144.28200000000001</v>
      </c>
      <c r="I150" s="247"/>
      <c r="J150" s="248">
        <f>ROUND(I150*H150,2)</f>
        <v>0</v>
      </c>
      <c r="K150" s="249"/>
      <c r="L150" s="41"/>
      <c r="M150" s="250" t="s">
        <v>1</v>
      </c>
      <c r="N150" s="251" t="s">
        <v>40</v>
      </c>
      <c r="O150" s="89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4" t="s">
        <v>138</v>
      </c>
      <c r="AT150" s="254" t="s">
        <v>134</v>
      </c>
      <c r="AU150" s="254" t="s">
        <v>83</v>
      </c>
      <c r="AY150" s="14" t="s">
        <v>132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4" t="s">
        <v>138</v>
      </c>
      <c r="BK150" s="255">
        <f>ROUND(I150*H150,2)</f>
        <v>0</v>
      </c>
      <c r="BL150" s="14" t="s">
        <v>138</v>
      </c>
      <c r="BM150" s="254" t="s">
        <v>425</v>
      </c>
    </row>
    <row r="151" s="2" customFormat="1" ht="60" customHeight="1">
      <c r="A151" s="35"/>
      <c r="B151" s="36"/>
      <c r="C151" s="242" t="s">
        <v>8</v>
      </c>
      <c r="D151" s="242" t="s">
        <v>134</v>
      </c>
      <c r="E151" s="243" t="s">
        <v>181</v>
      </c>
      <c r="F151" s="244" t="s">
        <v>182</v>
      </c>
      <c r="G151" s="245" t="s">
        <v>142</v>
      </c>
      <c r="H151" s="246">
        <v>39.648000000000003</v>
      </c>
      <c r="I151" s="247"/>
      <c r="J151" s="248">
        <f>ROUND(I151*H151,2)</f>
        <v>0</v>
      </c>
      <c r="K151" s="249"/>
      <c r="L151" s="41"/>
      <c r="M151" s="250" t="s">
        <v>1</v>
      </c>
      <c r="N151" s="251" t="s">
        <v>40</v>
      </c>
      <c r="O151" s="89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4" t="s">
        <v>138</v>
      </c>
      <c r="AT151" s="254" t="s">
        <v>134</v>
      </c>
      <c r="AU151" s="254" t="s">
        <v>83</v>
      </c>
      <c r="AY151" s="14" t="s">
        <v>132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4" t="s">
        <v>138</v>
      </c>
      <c r="BK151" s="255">
        <f>ROUND(I151*H151,2)</f>
        <v>0</v>
      </c>
      <c r="BL151" s="14" t="s">
        <v>138</v>
      </c>
      <c r="BM151" s="254" t="s">
        <v>426</v>
      </c>
    </row>
    <row r="152" s="2" customFormat="1" ht="16.5" customHeight="1">
      <c r="A152" s="35"/>
      <c r="B152" s="36"/>
      <c r="C152" s="256" t="s">
        <v>196</v>
      </c>
      <c r="D152" s="256" t="s">
        <v>185</v>
      </c>
      <c r="E152" s="257" t="s">
        <v>186</v>
      </c>
      <c r="F152" s="258" t="s">
        <v>187</v>
      </c>
      <c r="G152" s="259" t="s">
        <v>178</v>
      </c>
      <c r="H152" s="260">
        <v>75.331000000000003</v>
      </c>
      <c r="I152" s="261"/>
      <c r="J152" s="262">
        <f>ROUND(I152*H152,2)</f>
        <v>0</v>
      </c>
      <c r="K152" s="263"/>
      <c r="L152" s="264"/>
      <c r="M152" s="265" t="s">
        <v>1</v>
      </c>
      <c r="N152" s="266" t="s">
        <v>40</v>
      </c>
      <c r="O152" s="89"/>
      <c r="P152" s="252">
        <f>O152*H152</f>
        <v>0</v>
      </c>
      <c r="Q152" s="252">
        <v>1</v>
      </c>
      <c r="R152" s="252">
        <f>Q152*H152</f>
        <v>75.331000000000003</v>
      </c>
      <c r="S152" s="252">
        <v>0</v>
      </c>
      <c r="T152" s="25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4" t="s">
        <v>163</v>
      </c>
      <c r="AT152" s="254" t="s">
        <v>185</v>
      </c>
      <c r="AU152" s="254" t="s">
        <v>83</v>
      </c>
      <c r="AY152" s="14" t="s">
        <v>132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4" t="s">
        <v>138</v>
      </c>
      <c r="BK152" s="255">
        <f>ROUND(I152*H152,2)</f>
        <v>0</v>
      </c>
      <c r="BL152" s="14" t="s">
        <v>138</v>
      </c>
      <c r="BM152" s="254" t="s">
        <v>427</v>
      </c>
    </row>
    <row r="153" s="2" customFormat="1" ht="36" customHeight="1">
      <c r="A153" s="35"/>
      <c r="B153" s="36"/>
      <c r="C153" s="242" t="s">
        <v>200</v>
      </c>
      <c r="D153" s="242" t="s">
        <v>134</v>
      </c>
      <c r="E153" s="243" t="s">
        <v>193</v>
      </c>
      <c r="F153" s="244" t="s">
        <v>194</v>
      </c>
      <c r="G153" s="245" t="s">
        <v>137</v>
      </c>
      <c r="H153" s="246">
        <v>99.120000000000005</v>
      </c>
      <c r="I153" s="247"/>
      <c r="J153" s="248">
        <f>ROUND(I153*H153,2)</f>
        <v>0</v>
      </c>
      <c r="K153" s="249"/>
      <c r="L153" s="41"/>
      <c r="M153" s="250" t="s">
        <v>1</v>
      </c>
      <c r="N153" s="251" t="s">
        <v>40</v>
      </c>
      <c r="O153" s="89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4" t="s">
        <v>138</v>
      </c>
      <c r="AT153" s="254" t="s">
        <v>134</v>
      </c>
      <c r="AU153" s="254" t="s">
        <v>83</v>
      </c>
      <c r="AY153" s="14" t="s">
        <v>132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4" t="s">
        <v>138</v>
      </c>
      <c r="BK153" s="255">
        <f>ROUND(I153*H153,2)</f>
        <v>0</v>
      </c>
      <c r="BL153" s="14" t="s">
        <v>138</v>
      </c>
      <c r="BM153" s="254" t="s">
        <v>428</v>
      </c>
    </row>
    <row r="154" s="2" customFormat="1" ht="36" customHeight="1">
      <c r="A154" s="35"/>
      <c r="B154" s="36"/>
      <c r="C154" s="242" t="s">
        <v>206</v>
      </c>
      <c r="D154" s="242" t="s">
        <v>134</v>
      </c>
      <c r="E154" s="243" t="s">
        <v>197</v>
      </c>
      <c r="F154" s="244" t="s">
        <v>198</v>
      </c>
      <c r="G154" s="245" t="s">
        <v>137</v>
      </c>
      <c r="H154" s="246">
        <v>99.120000000000005</v>
      </c>
      <c r="I154" s="247"/>
      <c r="J154" s="248">
        <f>ROUND(I154*H154,2)</f>
        <v>0</v>
      </c>
      <c r="K154" s="249"/>
      <c r="L154" s="41"/>
      <c r="M154" s="250" t="s">
        <v>1</v>
      </c>
      <c r="N154" s="251" t="s">
        <v>40</v>
      </c>
      <c r="O154" s="89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4" t="s">
        <v>138</v>
      </c>
      <c r="AT154" s="254" t="s">
        <v>134</v>
      </c>
      <c r="AU154" s="254" t="s">
        <v>83</v>
      </c>
      <c r="AY154" s="14" t="s">
        <v>132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4" t="s">
        <v>138</v>
      </c>
      <c r="BK154" s="255">
        <f>ROUND(I154*H154,2)</f>
        <v>0</v>
      </c>
      <c r="BL154" s="14" t="s">
        <v>138</v>
      </c>
      <c r="BM154" s="254" t="s">
        <v>429</v>
      </c>
    </row>
    <row r="155" s="2" customFormat="1" ht="16.5" customHeight="1">
      <c r="A155" s="35"/>
      <c r="B155" s="36"/>
      <c r="C155" s="256" t="s">
        <v>210</v>
      </c>
      <c r="D155" s="256" t="s">
        <v>185</v>
      </c>
      <c r="E155" s="257" t="s">
        <v>201</v>
      </c>
      <c r="F155" s="258" t="s">
        <v>202</v>
      </c>
      <c r="G155" s="259" t="s">
        <v>203</v>
      </c>
      <c r="H155" s="260">
        <v>5</v>
      </c>
      <c r="I155" s="261"/>
      <c r="J155" s="262">
        <f>ROUND(I155*H155,2)</f>
        <v>0</v>
      </c>
      <c r="K155" s="263"/>
      <c r="L155" s="264"/>
      <c r="M155" s="265" t="s">
        <v>1</v>
      </c>
      <c r="N155" s="266" t="s">
        <v>40</v>
      </c>
      <c r="O155" s="89"/>
      <c r="P155" s="252">
        <f>O155*H155</f>
        <v>0</v>
      </c>
      <c r="Q155" s="252">
        <v>0.001</v>
      </c>
      <c r="R155" s="252">
        <f>Q155*H155</f>
        <v>0.0050000000000000001</v>
      </c>
      <c r="S155" s="252">
        <v>0</v>
      </c>
      <c r="T155" s="25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4" t="s">
        <v>163</v>
      </c>
      <c r="AT155" s="254" t="s">
        <v>185</v>
      </c>
      <c r="AU155" s="254" t="s">
        <v>83</v>
      </c>
      <c r="AY155" s="14" t="s">
        <v>132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4" t="s">
        <v>138</v>
      </c>
      <c r="BK155" s="255">
        <f>ROUND(I155*H155,2)</f>
        <v>0</v>
      </c>
      <c r="BL155" s="14" t="s">
        <v>138</v>
      </c>
      <c r="BM155" s="254" t="s">
        <v>430</v>
      </c>
    </row>
    <row r="156" s="12" customFormat="1" ht="22.8" customHeight="1">
      <c r="A156" s="12"/>
      <c r="B156" s="226"/>
      <c r="C156" s="227"/>
      <c r="D156" s="228" t="s">
        <v>72</v>
      </c>
      <c r="E156" s="240" t="s">
        <v>163</v>
      </c>
      <c r="F156" s="240" t="s">
        <v>221</v>
      </c>
      <c r="G156" s="227"/>
      <c r="H156" s="227"/>
      <c r="I156" s="230"/>
      <c r="J156" s="241">
        <f>BK156</f>
        <v>0</v>
      </c>
      <c r="K156" s="227"/>
      <c r="L156" s="232"/>
      <c r="M156" s="233"/>
      <c r="N156" s="234"/>
      <c r="O156" s="234"/>
      <c r="P156" s="235">
        <f>SUM(P157:P176)</f>
        <v>0</v>
      </c>
      <c r="Q156" s="234"/>
      <c r="R156" s="235">
        <f>SUM(R157:R176)</f>
        <v>11.345146</v>
      </c>
      <c r="S156" s="234"/>
      <c r="T156" s="236">
        <f>SUM(T157:T176)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37" t="s">
        <v>81</v>
      </c>
      <c r="AT156" s="238" t="s">
        <v>72</v>
      </c>
      <c r="AU156" s="238" t="s">
        <v>81</v>
      </c>
      <c r="AY156" s="237" t="s">
        <v>132</v>
      </c>
      <c r="BK156" s="239">
        <f>SUM(BK157:BK176)</f>
        <v>0</v>
      </c>
    </row>
    <row r="157" s="2" customFormat="1" ht="36" customHeight="1">
      <c r="A157" s="35"/>
      <c r="B157" s="36"/>
      <c r="C157" s="242" t="s">
        <v>214</v>
      </c>
      <c r="D157" s="242" t="s">
        <v>134</v>
      </c>
      <c r="E157" s="243" t="s">
        <v>431</v>
      </c>
      <c r="F157" s="244" t="s">
        <v>432</v>
      </c>
      <c r="G157" s="245" t="s">
        <v>234</v>
      </c>
      <c r="H157" s="246">
        <v>1</v>
      </c>
      <c r="I157" s="247"/>
      <c r="J157" s="248">
        <f>ROUND(I157*H157,2)</f>
        <v>0</v>
      </c>
      <c r="K157" s="249"/>
      <c r="L157" s="41"/>
      <c r="M157" s="250" t="s">
        <v>1</v>
      </c>
      <c r="N157" s="251" t="s">
        <v>40</v>
      </c>
      <c r="O157" s="89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4" t="s">
        <v>138</v>
      </c>
      <c r="AT157" s="254" t="s">
        <v>134</v>
      </c>
      <c r="AU157" s="254" t="s">
        <v>83</v>
      </c>
      <c r="AY157" s="14" t="s">
        <v>132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4" t="s">
        <v>138</v>
      </c>
      <c r="BK157" s="255">
        <f>ROUND(I157*H157,2)</f>
        <v>0</v>
      </c>
      <c r="BL157" s="14" t="s">
        <v>138</v>
      </c>
      <c r="BM157" s="254" t="s">
        <v>433</v>
      </c>
    </row>
    <row r="158" s="2" customFormat="1" ht="24" customHeight="1">
      <c r="A158" s="35"/>
      <c r="B158" s="36"/>
      <c r="C158" s="256" t="s">
        <v>7</v>
      </c>
      <c r="D158" s="256" t="s">
        <v>185</v>
      </c>
      <c r="E158" s="257" t="s">
        <v>434</v>
      </c>
      <c r="F158" s="258" t="s">
        <v>435</v>
      </c>
      <c r="G158" s="259" t="s">
        <v>234</v>
      </c>
      <c r="H158" s="260">
        <v>1</v>
      </c>
      <c r="I158" s="261"/>
      <c r="J158" s="262">
        <f>ROUND(I158*H158,2)</f>
        <v>0</v>
      </c>
      <c r="K158" s="263"/>
      <c r="L158" s="264"/>
      <c r="M158" s="265" t="s">
        <v>1</v>
      </c>
      <c r="N158" s="266" t="s">
        <v>40</v>
      </c>
      <c r="O158" s="89"/>
      <c r="P158" s="252">
        <f>O158*H158</f>
        <v>0</v>
      </c>
      <c r="Q158" s="252">
        <v>0.0027000000000000001</v>
      </c>
      <c r="R158" s="252">
        <f>Q158*H158</f>
        <v>0.0027000000000000001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4" t="s">
        <v>163</v>
      </c>
      <c r="AT158" s="254" t="s">
        <v>185</v>
      </c>
      <c r="AU158" s="254" t="s">
        <v>83</v>
      </c>
      <c r="AY158" s="14" t="s">
        <v>132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4" t="s">
        <v>138</v>
      </c>
      <c r="BK158" s="255">
        <f>ROUND(I158*H158,2)</f>
        <v>0</v>
      </c>
      <c r="BL158" s="14" t="s">
        <v>138</v>
      </c>
      <c r="BM158" s="254" t="s">
        <v>436</v>
      </c>
    </row>
    <row r="159" s="2" customFormat="1" ht="48" customHeight="1">
      <c r="A159" s="35"/>
      <c r="B159" s="36"/>
      <c r="C159" s="242" t="s">
        <v>222</v>
      </c>
      <c r="D159" s="242" t="s">
        <v>134</v>
      </c>
      <c r="E159" s="243" t="s">
        <v>437</v>
      </c>
      <c r="F159" s="244" t="s">
        <v>438</v>
      </c>
      <c r="G159" s="245" t="s">
        <v>234</v>
      </c>
      <c r="H159" s="246">
        <v>1</v>
      </c>
      <c r="I159" s="247"/>
      <c r="J159" s="248">
        <f>ROUND(I159*H159,2)</f>
        <v>0</v>
      </c>
      <c r="K159" s="249"/>
      <c r="L159" s="41"/>
      <c r="M159" s="250" t="s">
        <v>1</v>
      </c>
      <c r="N159" s="251" t="s">
        <v>40</v>
      </c>
      <c r="O159" s="89"/>
      <c r="P159" s="252">
        <f>O159*H159</f>
        <v>0</v>
      </c>
      <c r="Q159" s="252">
        <v>0.00072000000000000005</v>
      </c>
      <c r="R159" s="252">
        <f>Q159*H159</f>
        <v>0.00072000000000000005</v>
      </c>
      <c r="S159" s="252">
        <v>0</v>
      </c>
      <c r="T159" s="25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4" t="s">
        <v>138</v>
      </c>
      <c r="AT159" s="254" t="s">
        <v>134</v>
      </c>
      <c r="AU159" s="254" t="s">
        <v>83</v>
      </c>
      <c r="AY159" s="14" t="s">
        <v>132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4" t="s">
        <v>138</v>
      </c>
      <c r="BK159" s="255">
        <f>ROUND(I159*H159,2)</f>
        <v>0</v>
      </c>
      <c r="BL159" s="14" t="s">
        <v>138</v>
      </c>
      <c r="BM159" s="254" t="s">
        <v>439</v>
      </c>
    </row>
    <row r="160" s="2" customFormat="1" ht="24" customHeight="1">
      <c r="A160" s="35"/>
      <c r="B160" s="36"/>
      <c r="C160" s="256" t="s">
        <v>227</v>
      </c>
      <c r="D160" s="256" t="s">
        <v>185</v>
      </c>
      <c r="E160" s="257" t="s">
        <v>440</v>
      </c>
      <c r="F160" s="258" t="s">
        <v>441</v>
      </c>
      <c r="G160" s="259" t="s">
        <v>234</v>
      </c>
      <c r="H160" s="260">
        <v>1</v>
      </c>
      <c r="I160" s="261"/>
      <c r="J160" s="262">
        <f>ROUND(I160*H160,2)</f>
        <v>0</v>
      </c>
      <c r="K160" s="263"/>
      <c r="L160" s="264"/>
      <c r="M160" s="265" t="s">
        <v>1</v>
      </c>
      <c r="N160" s="266" t="s">
        <v>40</v>
      </c>
      <c r="O160" s="89"/>
      <c r="P160" s="252">
        <f>O160*H160</f>
        <v>0</v>
      </c>
      <c r="Q160" s="252">
        <v>0.0040000000000000001</v>
      </c>
      <c r="R160" s="252">
        <f>Q160*H160</f>
        <v>0.0040000000000000001</v>
      </c>
      <c r="S160" s="252">
        <v>0</v>
      </c>
      <c r="T160" s="25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4" t="s">
        <v>163</v>
      </c>
      <c r="AT160" s="254" t="s">
        <v>185</v>
      </c>
      <c r="AU160" s="254" t="s">
        <v>83</v>
      </c>
      <c r="AY160" s="14" t="s">
        <v>132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4" t="s">
        <v>138</v>
      </c>
      <c r="BK160" s="255">
        <f>ROUND(I160*H160,2)</f>
        <v>0</v>
      </c>
      <c r="BL160" s="14" t="s">
        <v>138</v>
      </c>
      <c r="BM160" s="254" t="s">
        <v>442</v>
      </c>
    </row>
    <row r="161" s="2" customFormat="1" ht="24" customHeight="1">
      <c r="A161" s="35"/>
      <c r="B161" s="36"/>
      <c r="C161" s="256" t="s">
        <v>231</v>
      </c>
      <c r="D161" s="256" t="s">
        <v>185</v>
      </c>
      <c r="E161" s="257" t="s">
        <v>443</v>
      </c>
      <c r="F161" s="258" t="s">
        <v>444</v>
      </c>
      <c r="G161" s="259" t="s">
        <v>234</v>
      </c>
      <c r="H161" s="260">
        <v>1</v>
      </c>
      <c r="I161" s="261"/>
      <c r="J161" s="262">
        <f>ROUND(I161*H161,2)</f>
        <v>0</v>
      </c>
      <c r="K161" s="263"/>
      <c r="L161" s="264"/>
      <c r="M161" s="265" t="s">
        <v>1</v>
      </c>
      <c r="N161" s="266" t="s">
        <v>40</v>
      </c>
      <c r="O161" s="89"/>
      <c r="P161" s="252">
        <f>O161*H161</f>
        <v>0</v>
      </c>
      <c r="Q161" s="252">
        <v>0.0068999999999999999</v>
      </c>
      <c r="R161" s="252">
        <f>Q161*H161</f>
        <v>0.0068999999999999999</v>
      </c>
      <c r="S161" s="252">
        <v>0</v>
      </c>
      <c r="T161" s="25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4" t="s">
        <v>163</v>
      </c>
      <c r="AT161" s="254" t="s">
        <v>185</v>
      </c>
      <c r="AU161" s="254" t="s">
        <v>83</v>
      </c>
      <c r="AY161" s="14" t="s">
        <v>132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4" t="s">
        <v>138</v>
      </c>
      <c r="BK161" s="255">
        <f>ROUND(I161*H161,2)</f>
        <v>0</v>
      </c>
      <c r="BL161" s="14" t="s">
        <v>138</v>
      </c>
      <c r="BM161" s="254" t="s">
        <v>445</v>
      </c>
    </row>
    <row r="162" s="2" customFormat="1" ht="24" customHeight="1">
      <c r="A162" s="35"/>
      <c r="B162" s="36"/>
      <c r="C162" s="256" t="s">
        <v>236</v>
      </c>
      <c r="D162" s="256" t="s">
        <v>185</v>
      </c>
      <c r="E162" s="257" t="s">
        <v>446</v>
      </c>
      <c r="F162" s="258" t="s">
        <v>447</v>
      </c>
      <c r="G162" s="259" t="s">
        <v>234</v>
      </c>
      <c r="H162" s="260">
        <v>1</v>
      </c>
      <c r="I162" s="261"/>
      <c r="J162" s="262">
        <f>ROUND(I162*H162,2)</f>
        <v>0</v>
      </c>
      <c r="K162" s="263"/>
      <c r="L162" s="264"/>
      <c r="M162" s="265" t="s">
        <v>1</v>
      </c>
      <c r="N162" s="266" t="s">
        <v>40</v>
      </c>
      <c r="O162" s="89"/>
      <c r="P162" s="252">
        <f>O162*H162</f>
        <v>0</v>
      </c>
      <c r="Q162" s="252">
        <v>0.0083000000000000001</v>
      </c>
      <c r="R162" s="252">
        <f>Q162*H162</f>
        <v>0.0083000000000000001</v>
      </c>
      <c r="S162" s="252">
        <v>0</v>
      </c>
      <c r="T162" s="25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54" t="s">
        <v>163</v>
      </c>
      <c r="AT162" s="254" t="s">
        <v>185</v>
      </c>
      <c r="AU162" s="254" t="s">
        <v>83</v>
      </c>
      <c r="AY162" s="14" t="s">
        <v>132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4" t="s">
        <v>138</v>
      </c>
      <c r="BK162" s="255">
        <f>ROUND(I162*H162,2)</f>
        <v>0</v>
      </c>
      <c r="BL162" s="14" t="s">
        <v>138</v>
      </c>
      <c r="BM162" s="254" t="s">
        <v>448</v>
      </c>
    </row>
    <row r="163" s="2" customFormat="1" ht="16.5" customHeight="1">
      <c r="A163" s="35"/>
      <c r="B163" s="36"/>
      <c r="C163" s="256" t="s">
        <v>240</v>
      </c>
      <c r="D163" s="256" t="s">
        <v>185</v>
      </c>
      <c r="E163" s="257" t="s">
        <v>449</v>
      </c>
      <c r="F163" s="258" t="s">
        <v>450</v>
      </c>
      <c r="G163" s="259" t="s">
        <v>234</v>
      </c>
      <c r="H163" s="260">
        <v>1</v>
      </c>
      <c r="I163" s="261"/>
      <c r="J163" s="262">
        <f>ROUND(I163*H163,2)</f>
        <v>0</v>
      </c>
      <c r="K163" s="263"/>
      <c r="L163" s="264"/>
      <c r="M163" s="265" t="s">
        <v>1</v>
      </c>
      <c r="N163" s="266" t="s">
        <v>40</v>
      </c>
      <c r="O163" s="89"/>
      <c r="P163" s="252">
        <f>O163*H163</f>
        <v>0</v>
      </c>
      <c r="Q163" s="252">
        <v>0.0035000000000000001</v>
      </c>
      <c r="R163" s="252">
        <f>Q163*H163</f>
        <v>0.0035000000000000001</v>
      </c>
      <c r="S163" s="252">
        <v>0</v>
      </c>
      <c r="T163" s="25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4" t="s">
        <v>163</v>
      </c>
      <c r="AT163" s="254" t="s">
        <v>185</v>
      </c>
      <c r="AU163" s="254" t="s">
        <v>83</v>
      </c>
      <c r="AY163" s="14" t="s">
        <v>132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4" t="s">
        <v>138</v>
      </c>
      <c r="BK163" s="255">
        <f>ROUND(I163*H163,2)</f>
        <v>0</v>
      </c>
      <c r="BL163" s="14" t="s">
        <v>138</v>
      </c>
      <c r="BM163" s="254" t="s">
        <v>451</v>
      </c>
    </row>
    <row r="164" s="2" customFormat="1" ht="24" customHeight="1">
      <c r="A164" s="35"/>
      <c r="B164" s="36"/>
      <c r="C164" s="256" t="s">
        <v>244</v>
      </c>
      <c r="D164" s="256" t="s">
        <v>185</v>
      </c>
      <c r="E164" s="257" t="s">
        <v>452</v>
      </c>
      <c r="F164" s="258" t="s">
        <v>453</v>
      </c>
      <c r="G164" s="259" t="s">
        <v>234</v>
      </c>
      <c r="H164" s="260">
        <v>1</v>
      </c>
      <c r="I164" s="261"/>
      <c r="J164" s="262">
        <f>ROUND(I164*H164,2)</f>
        <v>0</v>
      </c>
      <c r="K164" s="263"/>
      <c r="L164" s="264"/>
      <c r="M164" s="265" t="s">
        <v>1</v>
      </c>
      <c r="N164" s="266" t="s">
        <v>40</v>
      </c>
      <c r="O164" s="89"/>
      <c r="P164" s="252">
        <f>O164*H164</f>
        <v>0</v>
      </c>
      <c r="Q164" s="252">
        <v>0.00089999999999999998</v>
      </c>
      <c r="R164" s="252">
        <f>Q164*H164</f>
        <v>0.00089999999999999998</v>
      </c>
      <c r="S164" s="252">
        <v>0</v>
      </c>
      <c r="T164" s="25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54" t="s">
        <v>163</v>
      </c>
      <c r="AT164" s="254" t="s">
        <v>185</v>
      </c>
      <c r="AU164" s="254" t="s">
        <v>83</v>
      </c>
      <c r="AY164" s="14" t="s">
        <v>132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4" t="s">
        <v>138</v>
      </c>
      <c r="BK164" s="255">
        <f>ROUND(I164*H164,2)</f>
        <v>0</v>
      </c>
      <c r="BL164" s="14" t="s">
        <v>138</v>
      </c>
      <c r="BM164" s="254" t="s">
        <v>454</v>
      </c>
    </row>
    <row r="165" s="2" customFormat="1" ht="36" customHeight="1">
      <c r="A165" s="35"/>
      <c r="B165" s="36"/>
      <c r="C165" s="242" t="s">
        <v>248</v>
      </c>
      <c r="D165" s="242" t="s">
        <v>134</v>
      </c>
      <c r="E165" s="243" t="s">
        <v>455</v>
      </c>
      <c r="F165" s="244" t="s">
        <v>456</v>
      </c>
      <c r="G165" s="245" t="s">
        <v>225</v>
      </c>
      <c r="H165" s="246">
        <v>83</v>
      </c>
      <c r="I165" s="247"/>
      <c r="J165" s="248">
        <f>ROUND(I165*H165,2)</f>
        <v>0</v>
      </c>
      <c r="K165" s="249"/>
      <c r="L165" s="41"/>
      <c r="M165" s="250" t="s">
        <v>1</v>
      </c>
      <c r="N165" s="251" t="s">
        <v>40</v>
      </c>
      <c r="O165" s="89"/>
      <c r="P165" s="252">
        <f>O165*H165</f>
        <v>0</v>
      </c>
      <c r="Q165" s="252">
        <v>0</v>
      </c>
      <c r="R165" s="252">
        <f>Q165*H165</f>
        <v>0</v>
      </c>
      <c r="S165" s="252">
        <v>0</v>
      </c>
      <c r="T165" s="25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4" t="s">
        <v>138</v>
      </c>
      <c r="AT165" s="254" t="s">
        <v>134</v>
      </c>
      <c r="AU165" s="254" t="s">
        <v>83</v>
      </c>
      <c r="AY165" s="14" t="s">
        <v>132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4" t="s">
        <v>138</v>
      </c>
      <c r="BK165" s="255">
        <f>ROUND(I165*H165,2)</f>
        <v>0</v>
      </c>
      <c r="BL165" s="14" t="s">
        <v>138</v>
      </c>
      <c r="BM165" s="254" t="s">
        <v>457</v>
      </c>
    </row>
    <row r="166" s="2" customFormat="1" ht="24" customHeight="1">
      <c r="A166" s="35"/>
      <c r="B166" s="36"/>
      <c r="C166" s="256" t="s">
        <v>252</v>
      </c>
      <c r="D166" s="256" t="s">
        <v>185</v>
      </c>
      <c r="E166" s="257" t="s">
        <v>458</v>
      </c>
      <c r="F166" s="258" t="s">
        <v>459</v>
      </c>
      <c r="G166" s="259" t="s">
        <v>225</v>
      </c>
      <c r="H166" s="260">
        <v>83</v>
      </c>
      <c r="I166" s="261"/>
      <c r="J166" s="262">
        <f>ROUND(I166*H166,2)</f>
        <v>0</v>
      </c>
      <c r="K166" s="263"/>
      <c r="L166" s="264"/>
      <c r="M166" s="265" t="s">
        <v>1</v>
      </c>
      <c r="N166" s="266" t="s">
        <v>40</v>
      </c>
      <c r="O166" s="89"/>
      <c r="P166" s="252">
        <f>O166*H166</f>
        <v>0</v>
      </c>
      <c r="Q166" s="252">
        <v>0.00042999999999999999</v>
      </c>
      <c r="R166" s="252">
        <f>Q166*H166</f>
        <v>0.03569</v>
      </c>
      <c r="S166" s="252">
        <v>0</v>
      </c>
      <c r="T166" s="25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4" t="s">
        <v>163</v>
      </c>
      <c r="AT166" s="254" t="s">
        <v>185</v>
      </c>
      <c r="AU166" s="254" t="s">
        <v>83</v>
      </c>
      <c r="AY166" s="14" t="s">
        <v>132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4" t="s">
        <v>138</v>
      </c>
      <c r="BK166" s="255">
        <f>ROUND(I166*H166,2)</f>
        <v>0</v>
      </c>
      <c r="BL166" s="14" t="s">
        <v>138</v>
      </c>
      <c r="BM166" s="254" t="s">
        <v>460</v>
      </c>
    </row>
    <row r="167" s="2" customFormat="1" ht="16.5" customHeight="1">
      <c r="A167" s="35"/>
      <c r="B167" s="36"/>
      <c r="C167" s="256" t="s">
        <v>256</v>
      </c>
      <c r="D167" s="256" t="s">
        <v>185</v>
      </c>
      <c r="E167" s="257" t="s">
        <v>461</v>
      </c>
      <c r="F167" s="258" t="s">
        <v>462</v>
      </c>
      <c r="G167" s="259" t="s">
        <v>305</v>
      </c>
      <c r="H167" s="260">
        <v>1</v>
      </c>
      <c r="I167" s="261"/>
      <c r="J167" s="262">
        <f>ROUND(I167*H167,2)</f>
        <v>0</v>
      </c>
      <c r="K167" s="263"/>
      <c r="L167" s="264"/>
      <c r="M167" s="265" t="s">
        <v>1</v>
      </c>
      <c r="N167" s="266" t="s">
        <v>40</v>
      </c>
      <c r="O167" s="89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4" t="s">
        <v>163</v>
      </c>
      <c r="AT167" s="254" t="s">
        <v>185</v>
      </c>
      <c r="AU167" s="254" t="s">
        <v>83</v>
      </c>
      <c r="AY167" s="14" t="s">
        <v>132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4" t="s">
        <v>138</v>
      </c>
      <c r="BK167" s="255">
        <f>ROUND(I167*H167,2)</f>
        <v>0</v>
      </c>
      <c r="BL167" s="14" t="s">
        <v>138</v>
      </c>
      <c r="BM167" s="254" t="s">
        <v>463</v>
      </c>
    </row>
    <row r="168" s="2" customFormat="1" ht="16.5" customHeight="1">
      <c r="A168" s="35"/>
      <c r="B168" s="36"/>
      <c r="C168" s="242" t="s">
        <v>260</v>
      </c>
      <c r="D168" s="242" t="s">
        <v>134</v>
      </c>
      <c r="E168" s="243" t="s">
        <v>261</v>
      </c>
      <c r="F168" s="244" t="s">
        <v>262</v>
      </c>
      <c r="G168" s="245" t="s">
        <v>225</v>
      </c>
      <c r="H168" s="246">
        <v>83</v>
      </c>
      <c r="I168" s="247"/>
      <c r="J168" s="248">
        <f>ROUND(I168*H168,2)</f>
        <v>0</v>
      </c>
      <c r="K168" s="249"/>
      <c r="L168" s="41"/>
      <c r="M168" s="250" t="s">
        <v>1</v>
      </c>
      <c r="N168" s="251" t="s">
        <v>40</v>
      </c>
      <c r="O168" s="89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4" t="s">
        <v>138</v>
      </c>
      <c r="AT168" s="254" t="s">
        <v>134</v>
      </c>
      <c r="AU168" s="254" t="s">
        <v>83</v>
      </c>
      <c r="AY168" s="14" t="s">
        <v>132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4" t="s">
        <v>138</v>
      </c>
      <c r="BK168" s="255">
        <f>ROUND(I168*H168,2)</f>
        <v>0</v>
      </c>
      <c r="BL168" s="14" t="s">
        <v>138</v>
      </c>
      <c r="BM168" s="254" t="s">
        <v>464</v>
      </c>
    </row>
    <row r="169" s="2" customFormat="1" ht="24" customHeight="1">
      <c r="A169" s="35"/>
      <c r="B169" s="36"/>
      <c r="C169" s="242" t="s">
        <v>264</v>
      </c>
      <c r="D169" s="242" t="s">
        <v>134</v>
      </c>
      <c r="E169" s="243" t="s">
        <v>269</v>
      </c>
      <c r="F169" s="244" t="s">
        <v>270</v>
      </c>
      <c r="G169" s="245" t="s">
        <v>234</v>
      </c>
      <c r="H169" s="246">
        <v>1</v>
      </c>
      <c r="I169" s="247"/>
      <c r="J169" s="248">
        <f>ROUND(I169*H169,2)</f>
        <v>0</v>
      </c>
      <c r="K169" s="249"/>
      <c r="L169" s="41"/>
      <c r="M169" s="250" t="s">
        <v>1</v>
      </c>
      <c r="N169" s="251" t="s">
        <v>40</v>
      </c>
      <c r="O169" s="89"/>
      <c r="P169" s="252">
        <f>O169*H169</f>
        <v>0</v>
      </c>
      <c r="Q169" s="252">
        <v>0.46009</v>
      </c>
      <c r="R169" s="252">
        <f>Q169*H169</f>
        <v>0.46009</v>
      </c>
      <c r="S169" s="252">
        <v>0</v>
      </c>
      <c r="T169" s="25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54" t="s">
        <v>138</v>
      </c>
      <c r="AT169" s="254" t="s">
        <v>134</v>
      </c>
      <c r="AU169" s="254" t="s">
        <v>83</v>
      </c>
      <c r="AY169" s="14" t="s">
        <v>132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4" t="s">
        <v>138</v>
      </c>
      <c r="BK169" s="255">
        <f>ROUND(I169*H169,2)</f>
        <v>0</v>
      </c>
      <c r="BL169" s="14" t="s">
        <v>138</v>
      </c>
      <c r="BM169" s="254" t="s">
        <v>465</v>
      </c>
    </row>
    <row r="170" s="2" customFormat="1" ht="72" customHeight="1">
      <c r="A170" s="35"/>
      <c r="B170" s="36"/>
      <c r="C170" s="242" t="s">
        <v>268</v>
      </c>
      <c r="D170" s="242" t="s">
        <v>134</v>
      </c>
      <c r="E170" s="243" t="s">
        <v>466</v>
      </c>
      <c r="F170" s="244" t="s">
        <v>467</v>
      </c>
      <c r="G170" s="245" t="s">
        <v>142</v>
      </c>
      <c r="H170" s="246">
        <v>9.4000000000000004</v>
      </c>
      <c r="I170" s="247"/>
      <c r="J170" s="248">
        <f>ROUND(I170*H170,2)</f>
        <v>0</v>
      </c>
      <c r="K170" s="249"/>
      <c r="L170" s="41"/>
      <c r="M170" s="250" t="s">
        <v>1</v>
      </c>
      <c r="N170" s="251" t="s">
        <v>40</v>
      </c>
      <c r="O170" s="89"/>
      <c r="P170" s="252">
        <f>O170*H170</f>
        <v>0</v>
      </c>
      <c r="Q170" s="252">
        <v>1.06254</v>
      </c>
      <c r="R170" s="252">
        <f>Q170*H170</f>
        <v>9.987876</v>
      </c>
      <c r="S170" s="252">
        <v>0</v>
      </c>
      <c r="T170" s="25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4" t="s">
        <v>138</v>
      </c>
      <c r="AT170" s="254" t="s">
        <v>134</v>
      </c>
      <c r="AU170" s="254" t="s">
        <v>83</v>
      </c>
      <c r="AY170" s="14" t="s">
        <v>132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4" t="s">
        <v>138</v>
      </c>
      <c r="BK170" s="255">
        <f>ROUND(I170*H170,2)</f>
        <v>0</v>
      </c>
      <c r="BL170" s="14" t="s">
        <v>138</v>
      </c>
      <c r="BM170" s="254" t="s">
        <v>468</v>
      </c>
    </row>
    <row r="171" s="2" customFormat="1" ht="24" customHeight="1">
      <c r="A171" s="35"/>
      <c r="B171" s="36"/>
      <c r="C171" s="242" t="s">
        <v>272</v>
      </c>
      <c r="D171" s="242" t="s">
        <v>134</v>
      </c>
      <c r="E171" s="243" t="s">
        <v>469</v>
      </c>
      <c r="F171" s="244" t="s">
        <v>470</v>
      </c>
      <c r="G171" s="245" t="s">
        <v>234</v>
      </c>
      <c r="H171" s="246">
        <v>2</v>
      </c>
      <c r="I171" s="247"/>
      <c r="J171" s="248">
        <f>ROUND(I171*H171,2)</f>
        <v>0</v>
      </c>
      <c r="K171" s="249"/>
      <c r="L171" s="41"/>
      <c r="M171" s="250" t="s">
        <v>1</v>
      </c>
      <c r="N171" s="251" t="s">
        <v>40</v>
      </c>
      <c r="O171" s="89"/>
      <c r="P171" s="252">
        <f>O171*H171</f>
        <v>0</v>
      </c>
      <c r="Q171" s="252">
        <v>0.21734000000000001</v>
      </c>
      <c r="R171" s="252">
        <f>Q171*H171</f>
        <v>0.43468000000000001</v>
      </c>
      <c r="S171" s="252">
        <v>0</v>
      </c>
      <c r="T171" s="25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4" t="s">
        <v>138</v>
      </c>
      <c r="AT171" s="254" t="s">
        <v>134</v>
      </c>
      <c r="AU171" s="254" t="s">
        <v>83</v>
      </c>
      <c r="AY171" s="14" t="s">
        <v>132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4" t="s">
        <v>138</v>
      </c>
      <c r="BK171" s="255">
        <f>ROUND(I171*H171,2)</f>
        <v>0</v>
      </c>
      <c r="BL171" s="14" t="s">
        <v>138</v>
      </c>
      <c r="BM171" s="254" t="s">
        <v>471</v>
      </c>
    </row>
    <row r="172" s="2" customFormat="1" ht="24" customHeight="1">
      <c r="A172" s="35"/>
      <c r="B172" s="36"/>
      <c r="C172" s="256" t="s">
        <v>276</v>
      </c>
      <c r="D172" s="256" t="s">
        <v>185</v>
      </c>
      <c r="E172" s="257" t="s">
        <v>472</v>
      </c>
      <c r="F172" s="258" t="s">
        <v>473</v>
      </c>
      <c r="G172" s="259" t="s">
        <v>234</v>
      </c>
      <c r="H172" s="260">
        <v>2</v>
      </c>
      <c r="I172" s="261"/>
      <c r="J172" s="262">
        <f>ROUND(I172*H172,2)</f>
        <v>0</v>
      </c>
      <c r="K172" s="263"/>
      <c r="L172" s="264"/>
      <c r="M172" s="265" t="s">
        <v>1</v>
      </c>
      <c r="N172" s="266" t="s">
        <v>40</v>
      </c>
      <c r="O172" s="89"/>
      <c r="P172" s="252">
        <f>O172*H172</f>
        <v>0</v>
      </c>
      <c r="Q172" s="252">
        <v>0.19600000000000001</v>
      </c>
      <c r="R172" s="252">
        <f>Q172*H172</f>
        <v>0.39200000000000002</v>
      </c>
      <c r="S172" s="252">
        <v>0</v>
      </c>
      <c r="T172" s="25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4" t="s">
        <v>163</v>
      </c>
      <c r="AT172" s="254" t="s">
        <v>185</v>
      </c>
      <c r="AU172" s="254" t="s">
        <v>83</v>
      </c>
      <c r="AY172" s="14" t="s">
        <v>132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4" t="s">
        <v>138</v>
      </c>
      <c r="BK172" s="255">
        <f>ROUND(I172*H172,2)</f>
        <v>0</v>
      </c>
      <c r="BL172" s="14" t="s">
        <v>138</v>
      </c>
      <c r="BM172" s="254" t="s">
        <v>474</v>
      </c>
    </row>
    <row r="173" s="2" customFormat="1" ht="24" customHeight="1">
      <c r="A173" s="35"/>
      <c r="B173" s="36"/>
      <c r="C173" s="242" t="s">
        <v>282</v>
      </c>
      <c r="D173" s="242" t="s">
        <v>134</v>
      </c>
      <c r="E173" s="243" t="s">
        <v>273</v>
      </c>
      <c r="F173" s="244" t="s">
        <v>274</v>
      </c>
      <c r="G173" s="245" t="s">
        <v>234</v>
      </c>
      <c r="H173" s="246">
        <v>2</v>
      </c>
      <c r="I173" s="247"/>
      <c r="J173" s="248">
        <f>ROUND(I173*H173,2)</f>
        <v>0</v>
      </c>
      <c r="K173" s="249"/>
      <c r="L173" s="41"/>
      <c r="M173" s="250" t="s">
        <v>1</v>
      </c>
      <c r="N173" s="251" t="s">
        <v>40</v>
      </c>
      <c r="O173" s="89"/>
      <c r="P173" s="252">
        <f>O173*H173</f>
        <v>0</v>
      </c>
      <c r="Q173" s="252">
        <v>0.00016000000000000001</v>
      </c>
      <c r="R173" s="252">
        <f>Q173*H173</f>
        <v>0.00032000000000000003</v>
      </c>
      <c r="S173" s="252">
        <v>0</v>
      </c>
      <c r="T173" s="25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4" t="s">
        <v>138</v>
      </c>
      <c r="AT173" s="254" t="s">
        <v>134</v>
      </c>
      <c r="AU173" s="254" t="s">
        <v>83</v>
      </c>
      <c r="AY173" s="14" t="s">
        <v>132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4" t="s">
        <v>138</v>
      </c>
      <c r="BK173" s="255">
        <f>ROUND(I173*H173,2)</f>
        <v>0</v>
      </c>
      <c r="BL173" s="14" t="s">
        <v>138</v>
      </c>
      <c r="BM173" s="254" t="s">
        <v>475</v>
      </c>
    </row>
    <row r="174" s="2" customFormat="1" ht="16.5" customHeight="1">
      <c r="A174" s="35"/>
      <c r="B174" s="36"/>
      <c r="C174" s="242" t="s">
        <v>286</v>
      </c>
      <c r="D174" s="242" t="s">
        <v>134</v>
      </c>
      <c r="E174" s="243" t="s">
        <v>277</v>
      </c>
      <c r="F174" s="244" t="s">
        <v>278</v>
      </c>
      <c r="G174" s="245" t="s">
        <v>225</v>
      </c>
      <c r="H174" s="246">
        <v>83</v>
      </c>
      <c r="I174" s="247"/>
      <c r="J174" s="248">
        <f>ROUND(I174*H174,2)</f>
        <v>0</v>
      </c>
      <c r="K174" s="249"/>
      <c r="L174" s="41"/>
      <c r="M174" s="250" t="s">
        <v>1</v>
      </c>
      <c r="N174" s="251" t="s">
        <v>40</v>
      </c>
      <c r="O174" s="89"/>
      <c r="P174" s="252">
        <f>O174*H174</f>
        <v>0</v>
      </c>
      <c r="Q174" s="252">
        <v>9.0000000000000006E-05</v>
      </c>
      <c r="R174" s="252">
        <f>Q174*H174</f>
        <v>0.0074700000000000001</v>
      </c>
      <c r="S174" s="252">
        <v>0</v>
      </c>
      <c r="T174" s="25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4" t="s">
        <v>138</v>
      </c>
      <c r="AT174" s="254" t="s">
        <v>134</v>
      </c>
      <c r="AU174" s="254" t="s">
        <v>83</v>
      </c>
      <c r="AY174" s="14" t="s">
        <v>132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4" t="s">
        <v>138</v>
      </c>
      <c r="BK174" s="255">
        <f>ROUND(I174*H174,2)</f>
        <v>0</v>
      </c>
      <c r="BL174" s="14" t="s">
        <v>138</v>
      </c>
      <c r="BM174" s="254" t="s">
        <v>476</v>
      </c>
    </row>
    <row r="175" s="2" customFormat="1" ht="36" customHeight="1">
      <c r="A175" s="35"/>
      <c r="B175" s="36"/>
      <c r="C175" s="242" t="s">
        <v>294</v>
      </c>
      <c r="D175" s="242" t="s">
        <v>134</v>
      </c>
      <c r="E175" s="243" t="s">
        <v>477</v>
      </c>
      <c r="F175" s="244" t="s">
        <v>478</v>
      </c>
      <c r="G175" s="245" t="s">
        <v>234</v>
      </c>
      <c r="H175" s="246">
        <v>4</v>
      </c>
      <c r="I175" s="247"/>
      <c r="J175" s="248">
        <f>ROUND(I175*H175,2)</f>
        <v>0</v>
      </c>
      <c r="K175" s="249"/>
      <c r="L175" s="41"/>
      <c r="M175" s="250" t="s">
        <v>1</v>
      </c>
      <c r="N175" s="251" t="s">
        <v>40</v>
      </c>
      <c r="O175" s="89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4" t="s">
        <v>138</v>
      </c>
      <c r="AT175" s="254" t="s">
        <v>134</v>
      </c>
      <c r="AU175" s="254" t="s">
        <v>83</v>
      </c>
      <c r="AY175" s="14" t="s">
        <v>132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4" t="s">
        <v>138</v>
      </c>
      <c r="BK175" s="255">
        <f>ROUND(I175*H175,2)</f>
        <v>0</v>
      </c>
      <c r="BL175" s="14" t="s">
        <v>138</v>
      </c>
      <c r="BM175" s="254" t="s">
        <v>479</v>
      </c>
    </row>
    <row r="176" s="2" customFormat="1" ht="16.5" customHeight="1">
      <c r="A176" s="35"/>
      <c r="B176" s="36"/>
      <c r="C176" s="256" t="s">
        <v>298</v>
      </c>
      <c r="D176" s="256" t="s">
        <v>185</v>
      </c>
      <c r="E176" s="257" t="s">
        <v>480</v>
      </c>
      <c r="F176" s="258" t="s">
        <v>481</v>
      </c>
      <c r="G176" s="259" t="s">
        <v>234</v>
      </c>
      <c r="H176" s="260">
        <v>4</v>
      </c>
      <c r="I176" s="261"/>
      <c r="J176" s="262">
        <f>ROUND(I176*H176,2)</f>
        <v>0</v>
      </c>
      <c r="K176" s="263"/>
      <c r="L176" s="264"/>
      <c r="M176" s="265" t="s">
        <v>1</v>
      </c>
      <c r="N176" s="266" t="s">
        <v>40</v>
      </c>
      <c r="O176" s="89"/>
      <c r="P176" s="252">
        <f>O176*H176</f>
        <v>0</v>
      </c>
      <c r="Q176" s="252">
        <v>0</v>
      </c>
      <c r="R176" s="252">
        <f>Q176*H176</f>
        <v>0</v>
      </c>
      <c r="S176" s="252">
        <v>0</v>
      </c>
      <c r="T176" s="25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4" t="s">
        <v>163</v>
      </c>
      <c r="AT176" s="254" t="s">
        <v>185</v>
      </c>
      <c r="AU176" s="254" t="s">
        <v>83</v>
      </c>
      <c r="AY176" s="14" t="s">
        <v>132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4" t="s">
        <v>138</v>
      </c>
      <c r="BK176" s="255">
        <f>ROUND(I176*H176,2)</f>
        <v>0</v>
      </c>
      <c r="BL176" s="14" t="s">
        <v>138</v>
      </c>
      <c r="BM176" s="254" t="s">
        <v>482</v>
      </c>
    </row>
    <row r="177" s="12" customFormat="1" ht="22.8" customHeight="1">
      <c r="A177" s="12"/>
      <c r="B177" s="226"/>
      <c r="C177" s="227"/>
      <c r="D177" s="228" t="s">
        <v>72</v>
      </c>
      <c r="E177" s="240" t="s">
        <v>280</v>
      </c>
      <c r="F177" s="240" t="s">
        <v>281</v>
      </c>
      <c r="G177" s="227"/>
      <c r="H177" s="227"/>
      <c r="I177" s="230"/>
      <c r="J177" s="241">
        <f>BK177</f>
        <v>0</v>
      </c>
      <c r="K177" s="227"/>
      <c r="L177" s="232"/>
      <c r="M177" s="233"/>
      <c r="N177" s="234"/>
      <c r="O177" s="234"/>
      <c r="P177" s="235">
        <f>P178</f>
        <v>0</v>
      </c>
      <c r="Q177" s="234"/>
      <c r="R177" s="235">
        <f>R178</f>
        <v>0</v>
      </c>
      <c r="S177" s="234"/>
      <c r="T177" s="236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7" t="s">
        <v>81</v>
      </c>
      <c r="AT177" s="238" t="s">
        <v>72</v>
      </c>
      <c r="AU177" s="238" t="s">
        <v>81</v>
      </c>
      <c r="AY177" s="237" t="s">
        <v>132</v>
      </c>
      <c r="BK177" s="239">
        <f>BK178</f>
        <v>0</v>
      </c>
    </row>
    <row r="178" s="2" customFormat="1" ht="48" customHeight="1">
      <c r="A178" s="35"/>
      <c r="B178" s="36"/>
      <c r="C178" s="242" t="s">
        <v>302</v>
      </c>
      <c r="D178" s="242" t="s">
        <v>134</v>
      </c>
      <c r="E178" s="243" t="s">
        <v>287</v>
      </c>
      <c r="F178" s="244" t="s">
        <v>288</v>
      </c>
      <c r="G178" s="245" t="s">
        <v>178</v>
      </c>
      <c r="H178" s="246">
        <v>11.345000000000001</v>
      </c>
      <c r="I178" s="247"/>
      <c r="J178" s="248">
        <f>ROUND(I178*H178,2)</f>
        <v>0</v>
      </c>
      <c r="K178" s="249"/>
      <c r="L178" s="41"/>
      <c r="M178" s="250" t="s">
        <v>1</v>
      </c>
      <c r="N178" s="251" t="s">
        <v>40</v>
      </c>
      <c r="O178" s="89"/>
      <c r="P178" s="252">
        <f>O178*H178</f>
        <v>0</v>
      </c>
      <c r="Q178" s="252">
        <v>0</v>
      </c>
      <c r="R178" s="252">
        <f>Q178*H178</f>
        <v>0</v>
      </c>
      <c r="S178" s="252">
        <v>0</v>
      </c>
      <c r="T178" s="25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4" t="s">
        <v>138</v>
      </c>
      <c r="AT178" s="254" t="s">
        <v>134</v>
      </c>
      <c r="AU178" s="254" t="s">
        <v>83</v>
      </c>
      <c r="AY178" s="14" t="s">
        <v>132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4" t="s">
        <v>138</v>
      </c>
      <c r="BK178" s="255">
        <f>ROUND(I178*H178,2)</f>
        <v>0</v>
      </c>
      <c r="BL178" s="14" t="s">
        <v>138</v>
      </c>
      <c r="BM178" s="254" t="s">
        <v>483</v>
      </c>
    </row>
    <row r="179" s="12" customFormat="1" ht="25.92" customHeight="1">
      <c r="A179" s="12"/>
      <c r="B179" s="226"/>
      <c r="C179" s="227"/>
      <c r="D179" s="228" t="s">
        <v>72</v>
      </c>
      <c r="E179" s="229" t="s">
        <v>290</v>
      </c>
      <c r="F179" s="229" t="s">
        <v>291</v>
      </c>
      <c r="G179" s="227"/>
      <c r="H179" s="227"/>
      <c r="I179" s="230"/>
      <c r="J179" s="231">
        <f>BK179</f>
        <v>0</v>
      </c>
      <c r="K179" s="227"/>
      <c r="L179" s="232"/>
      <c r="M179" s="233"/>
      <c r="N179" s="234"/>
      <c r="O179" s="234"/>
      <c r="P179" s="235">
        <f>P180</f>
        <v>0</v>
      </c>
      <c r="Q179" s="234"/>
      <c r="R179" s="235">
        <f>R180</f>
        <v>0.0070000000000000001</v>
      </c>
      <c r="S179" s="234"/>
      <c r="T179" s="236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7" t="s">
        <v>83</v>
      </c>
      <c r="AT179" s="238" t="s">
        <v>72</v>
      </c>
      <c r="AU179" s="238" t="s">
        <v>73</v>
      </c>
      <c r="AY179" s="237" t="s">
        <v>132</v>
      </c>
      <c r="BK179" s="239">
        <f>BK180</f>
        <v>0</v>
      </c>
    </row>
    <row r="180" s="12" customFormat="1" ht="22.8" customHeight="1">
      <c r="A180" s="12"/>
      <c r="B180" s="226"/>
      <c r="C180" s="227"/>
      <c r="D180" s="228" t="s">
        <v>72</v>
      </c>
      <c r="E180" s="240" t="s">
        <v>292</v>
      </c>
      <c r="F180" s="240" t="s">
        <v>293</v>
      </c>
      <c r="G180" s="227"/>
      <c r="H180" s="227"/>
      <c r="I180" s="230"/>
      <c r="J180" s="241">
        <f>BK180</f>
        <v>0</v>
      </c>
      <c r="K180" s="227"/>
      <c r="L180" s="232"/>
      <c r="M180" s="233"/>
      <c r="N180" s="234"/>
      <c r="O180" s="234"/>
      <c r="P180" s="235">
        <f>SUM(P181:P182)</f>
        <v>0</v>
      </c>
      <c r="Q180" s="234"/>
      <c r="R180" s="235">
        <f>SUM(R181:R182)</f>
        <v>0.0070000000000000001</v>
      </c>
      <c r="S180" s="234"/>
      <c r="T180" s="236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7" t="s">
        <v>83</v>
      </c>
      <c r="AT180" s="238" t="s">
        <v>72</v>
      </c>
      <c r="AU180" s="238" t="s">
        <v>81</v>
      </c>
      <c r="AY180" s="237" t="s">
        <v>132</v>
      </c>
      <c r="BK180" s="239">
        <f>SUM(BK181:BK182)</f>
        <v>0</v>
      </c>
    </row>
    <row r="181" s="2" customFormat="1" ht="16.5" customHeight="1">
      <c r="A181" s="35"/>
      <c r="B181" s="36"/>
      <c r="C181" s="242" t="s">
        <v>307</v>
      </c>
      <c r="D181" s="242" t="s">
        <v>134</v>
      </c>
      <c r="E181" s="243" t="s">
        <v>484</v>
      </c>
      <c r="F181" s="244" t="s">
        <v>485</v>
      </c>
      <c r="G181" s="245" t="s">
        <v>305</v>
      </c>
      <c r="H181" s="246">
        <v>1</v>
      </c>
      <c r="I181" s="247"/>
      <c r="J181" s="248">
        <f>ROUND(I181*H181,2)</f>
        <v>0</v>
      </c>
      <c r="K181" s="249"/>
      <c r="L181" s="41"/>
      <c r="M181" s="250" t="s">
        <v>1</v>
      </c>
      <c r="N181" s="251" t="s">
        <v>40</v>
      </c>
      <c r="O181" s="89"/>
      <c r="P181" s="252">
        <f>O181*H181</f>
        <v>0</v>
      </c>
      <c r="Q181" s="252">
        <v>0.0061700000000000001</v>
      </c>
      <c r="R181" s="252">
        <f>Q181*H181</f>
        <v>0.0061700000000000001</v>
      </c>
      <c r="S181" s="252">
        <v>0</v>
      </c>
      <c r="T181" s="25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4" t="s">
        <v>138</v>
      </c>
      <c r="AT181" s="254" t="s">
        <v>134</v>
      </c>
      <c r="AU181" s="254" t="s">
        <v>83</v>
      </c>
      <c r="AY181" s="14" t="s">
        <v>132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4" t="s">
        <v>138</v>
      </c>
      <c r="BK181" s="255">
        <f>ROUND(I181*H181,2)</f>
        <v>0</v>
      </c>
      <c r="BL181" s="14" t="s">
        <v>138</v>
      </c>
      <c r="BM181" s="254" t="s">
        <v>486</v>
      </c>
    </row>
    <row r="182" s="2" customFormat="1" ht="24" customHeight="1">
      <c r="A182" s="35"/>
      <c r="B182" s="36"/>
      <c r="C182" s="242" t="s">
        <v>311</v>
      </c>
      <c r="D182" s="242" t="s">
        <v>134</v>
      </c>
      <c r="E182" s="243" t="s">
        <v>487</v>
      </c>
      <c r="F182" s="244" t="s">
        <v>488</v>
      </c>
      <c r="G182" s="245" t="s">
        <v>225</v>
      </c>
      <c r="H182" s="246">
        <v>83</v>
      </c>
      <c r="I182" s="247"/>
      <c r="J182" s="248">
        <f>ROUND(I182*H182,2)</f>
        <v>0</v>
      </c>
      <c r="K182" s="249"/>
      <c r="L182" s="41"/>
      <c r="M182" s="250" t="s">
        <v>1</v>
      </c>
      <c r="N182" s="251" t="s">
        <v>40</v>
      </c>
      <c r="O182" s="89"/>
      <c r="P182" s="252">
        <f>O182*H182</f>
        <v>0</v>
      </c>
      <c r="Q182" s="252">
        <v>1.0000000000000001E-05</v>
      </c>
      <c r="R182" s="252">
        <f>Q182*H182</f>
        <v>0.00083000000000000012</v>
      </c>
      <c r="S182" s="252">
        <v>0</v>
      </c>
      <c r="T182" s="25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4" t="s">
        <v>196</v>
      </c>
      <c r="AT182" s="254" t="s">
        <v>134</v>
      </c>
      <c r="AU182" s="254" t="s">
        <v>83</v>
      </c>
      <c r="AY182" s="14" t="s">
        <v>132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4" t="s">
        <v>138</v>
      </c>
      <c r="BK182" s="255">
        <f>ROUND(I182*H182,2)</f>
        <v>0</v>
      </c>
      <c r="BL182" s="14" t="s">
        <v>196</v>
      </c>
      <c r="BM182" s="254" t="s">
        <v>489</v>
      </c>
    </row>
    <row r="183" s="12" customFormat="1" ht="25.92" customHeight="1">
      <c r="A183" s="12"/>
      <c r="B183" s="226"/>
      <c r="C183" s="227"/>
      <c r="D183" s="228" t="s">
        <v>72</v>
      </c>
      <c r="E183" s="229" t="s">
        <v>185</v>
      </c>
      <c r="F183" s="229" t="s">
        <v>339</v>
      </c>
      <c r="G183" s="227"/>
      <c r="H183" s="227"/>
      <c r="I183" s="230"/>
      <c r="J183" s="231">
        <f>BK183</f>
        <v>0</v>
      </c>
      <c r="K183" s="227"/>
      <c r="L183" s="232"/>
      <c r="M183" s="233"/>
      <c r="N183" s="234"/>
      <c r="O183" s="234"/>
      <c r="P183" s="235">
        <f>P184</f>
        <v>0</v>
      </c>
      <c r="Q183" s="234"/>
      <c r="R183" s="235">
        <f>R184</f>
        <v>0.0047725000000000007</v>
      </c>
      <c r="S183" s="234"/>
      <c r="T183" s="236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7" t="s">
        <v>144</v>
      </c>
      <c r="AT183" s="238" t="s">
        <v>72</v>
      </c>
      <c r="AU183" s="238" t="s">
        <v>73</v>
      </c>
      <c r="AY183" s="237" t="s">
        <v>132</v>
      </c>
      <c r="BK183" s="239">
        <f>BK184</f>
        <v>0</v>
      </c>
    </row>
    <row r="184" s="12" customFormat="1" ht="22.8" customHeight="1">
      <c r="A184" s="12"/>
      <c r="B184" s="226"/>
      <c r="C184" s="227"/>
      <c r="D184" s="228" t="s">
        <v>72</v>
      </c>
      <c r="E184" s="240" t="s">
        <v>340</v>
      </c>
      <c r="F184" s="240" t="s">
        <v>341</v>
      </c>
      <c r="G184" s="227"/>
      <c r="H184" s="227"/>
      <c r="I184" s="230"/>
      <c r="J184" s="241">
        <f>BK184</f>
        <v>0</v>
      </c>
      <c r="K184" s="227"/>
      <c r="L184" s="232"/>
      <c r="M184" s="233"/>
      <c r="N184" s="234"/>
      <c r="O184" s="234"/>
      <c r="P184" s="235">
        <f>SUM(P185:P186)</f>
        <v>0</v>
      </c>
      <c r="Q184" s="234"/>
      <c r="R184" s="235">
        <f>SUM(R185:R186)</f>
        <v>0.0047725000000000007</v>
      </c>
      <c r="S184" s="234"/>
      <c r="T184" s="236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7" t="s">
        <v>144</v>
      </c>
      <c r="AT184" s="238" t="s">
        <v>72</v>
      </c>
      <c r="AU184" s="238" t="s">
        <v>81</v>
      </c>
      <c r="AY184" s="237" t="s">
        <v>132</v>
      </c>
      <c r="BK184" s="239">
        <f>SUM(BK185:BK186)</f>
        <v>0</v>
      </c>
    </row>
    <row r="185" s="2" customFormat="1" ht="36" customHeight="1">
      <c r="A185" s="35"/>
      <c r="B185" s="36"/>
      <c r="C185" s="242" t="s">
        <v>315</v>
      </c>
      <c r="D185" s="242" t="s">
        <v>134</v>
      </c>
      <c r="E185" s="243" t="s">
        <v>343</v>
      </c>
      <c r="F185" s="244" t="s">
        <v>344</v>
      </c>
      <c r="G185" s="245" t="s">
        <v>225</v>
      </c>
      <c r="H185" s="246">
        <v>83</v>
      </c>
      <c r="I185" s="247"/>
      <c r="J185" s="248">
        <f>ROUND(I185*H185,2)</f>
        <v>0</v>
      </c>
      <c r="K185" s="249"/>
      <c r="L185" s="41"/>
      <c r="M185" s="250" t="s">
        <v>1</v>
      </c>
      <c r="N185" s="251" t="s">
        <v>40</v>
      </c>
      <c r="O185" s="89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4" t="s">
        <v>345</v>
      </c>
      <c r="AT185" s="254" t="s">
        <v>134</v>
      </c>
      <c r="AU185" s="254" t="s">
        <v>83</v>
      </c>
      <c r="AY185" s="14" t="s">
        <v>132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4" t="s">
        <v>138</v>
      </c>
      <c r="BK185" s="255">
        <f>ROUND(I185*H185,2)</f>
        <v>0</v>
      </c>
      <c r="BL185" s="14" t="s">
        <v>345</v>
      </c>
      <c r="BM185" s="254" t="s">
        <v>490</v>
      </c>
    </row>
    <row r="186" s="2" customFormat="1" ht="16.5" customHeight="1">
      <c r="A186" s="35"/>
      <c r="B186" s="36"/>
      <c r="C186" s="256" t="s">
        <v>319</v>
      </c>
      <c r="D186" s="256" t="s">
        <v>185</v>
      </c>
      <c r="E186" s="257" t="s">
        <v>348</v>
      </c>
      <c r="F186" s="258" t="s">
        <v>349</v>
      </c>
      <c r="G186" s="259" t="s">
        <v>225</v>
      </c>
      <c r="H186" s="260">
        <v>95.450000000000003</v>
      </c>
      <c r="I186" s="261"/>
      <c r="J186" s="262">
        <f>ROUND(I186*H186,2)</f>
        <v>0</v>
      </c>
      <c r="K186" s="263"/>
      <c r="L186" s="264"/>
      <c r="M186" s="265" t="s">
        <v>1</v>
      </c>
      <c r="N186" s="266" t="s">
        <v>40</v>
      </c>
      <c r="O186" s="89"/>
      <c r="P186" s="252">
        <f>O186*H186</f>
        <v>0</v>
      </c>
      <c r="Q186" s="252">
        <v>5.0000000000000002E-05</v>
      </c>
      <c r="R186" s="252">
        <f>Q186*H186</f>
        <v>0.0047725000000000007</v>
      </c>
      <c r="S186" s="252">
        <v>0</v>
      </c>
      <c r="T186" s="25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54" t="s">
        <v>350</v>
      </c>
      <c r="AT186" s="254" t="s">
        <v>185</v>
      </c>
      <c r="AU186" s="254" t="s">
        <v>83</v>
      </c>
      <c r="AY186" s="14" t="s">
        <v>132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4" t="s">
        <v>138</v>
      </c>
      <c r="BK186" s="255">
        <f>ROUND(I186*H186,2)</f>
        <v>0</v>
      </c>
      <c r="BL186" s="14" t="s">
        <v>350</v>
      </c>
      <c r="BM186" s="254" t="s">
        <v>491</v>
      </c>
    </row>
    <row r="187" s="12" customFormat="1" ht="25.92" customHeight="1">
      <c r="A187" s="12"/>
      <c r="B187" s="226"/>
      <c r="C187" s="227"/>
      <c r="D187" s="228" t="s">
        <v>72</v>
      </c>
      <c r="E187" s="229" t="s">
        <v>352</v>
      </c>
      <c r="F187" s="229" t="s">
        <v>353</v>
      </c>
      <c r="G187" s="227"/>
      <c r="H187" s="227"/>
      <c r="I187" s="230"/>
      <c r="J187" s="231">
        <f>BK187</f>
        <v>0</v>
      </c>
      <c r="K187" s="227"/>
      <c r="L187" s="232"/>
      <c r="M187" s="233"/>
      <c r="N187" s="234"/>
      <c r="O187" s="234"/>
      <c r="P187" s="235">
        <f>P188</f>
        <v>0</v>
      </c>
      <c r="Q187" s="234"/>
      <c r="R187" s="235">
        <f>R188</f>
        <v>0</v>
      </c>
      <c r="S187" s="234"/>
      <c r="T187" s="236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7" t="s">
        <v>138</v>
      </c>
      <c r="AT187" s="238" t="s">
        <v>72</v>
      </c>
      <c r="AU187" s="238" t="s">
        <v>73</v>
      </c>
      <c r="AY187" s="237" t="s">
        <v>132</v>
      </c>
      <c r="BK187" s="239">
        <f>BK188</f>
        <v>0</v>
      </c>
    </row>
    <row r="188" s="2" customFormat="1" ht="36" customHeight="1">
      <c r="A188" s="35"/>
      <c r="B188" s="36"/>
      <c r="C188" s="242" t="s">
        <v>323</v>
      </c>
      <c r="D188" s="242" t="s">
        <v>134</v>
      </c>
      <c r="E188" s="243" t="s">
        <v>361</v>
      </c>
      <c r="F188" s="244" t="s">
        <v>362</v>
      </c>
      <c r="G188" s="245" t="s">
        <v>357</v>
      </c>
      <c r="H188" s="246">
        <v>14.5</v>
      </c>
      <c r="I188" s="247"/>
      <c r="J188" s="248">
        <f>ROUND(I188*H188,2)</f>
        <v>0</v>
      </c>
      <c r="K188" s="249"/>
      <c r="L188" s="41"/>
      <c r="M188" s="250" t="s">
        <v>1</v>
      </c>
      <c r="N188" s="251" t="s">
        <v>40</v>
      </c>
      <c r="O188" s="89"/>
      <c r="P188" s="252">
        <f>O188*H188</f>
        <v>0</v>
      </c>
      <c r="Q188" s="252">
        <v>0</v>
      </c>
      <c r="R188" s="252">
        <f>Q188*H188</f>
        <v>0</v>
      </c>
      <c r="S188" s="252">
        <v>0</v>
      </c>
      <c r="T188" s="25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54" t="s">
        <v>358</v>
      </c>
      <c r="AT188" s="254" t="s">
        <v>134</v>
      </c>
      <c r="AU188" s="254" t="s">
        <v>81</v>
      </c>
      <c r="AY188" s="14" t="s">
        <v>132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4" t="s">
        <v>138</v>
      </c>
      <c r="BK188" s="255">
        <f>ROUND(I188*H188,2)</f>
        <v>0</v>
      </c>
      <c r="BL188" s="14" t="s">
        <v>358</v>
      </c>
      <c r="BM188" s="254" t="s">
        <v>492</v>
      </c>
    </row>
    <row r="189" s="12" customFormat="1" ht="25.92" customHeight="1">
      <c r="A189" s="12"/>
      <c r="B189" s="226"/>
      <c r="C189" s="227"/>
      <c r="D189" s="228" t="s">
        <v>72</v>
      </c>
      <c r="E189" s="229" t="s">
        <v>364</v>
      </c>
      <c r="F189" s="229" t="s">
        <v>365</v>
      </c>
      <c r="G189" s="227"/>
      <c r="H189" s="227"/>
      <c r="I189" s="230"/>
      <c r="J189" s="231">
        <f>BK189</f>
        <v>0</v>
      </c>
      <c r="K189" s="227"/>
      <c r="L189" s="232"/>
      <c r="M189" s="233"/>
      <c r="N189" s="234"/>
      <c r="O189" s="234"/>
      <c r="P189" s="235">
        <f>P190+P194+P196+P198</f>
        <v>0</v>
      </c>
      <c r="Q189" s="234"/>
      <c r="R189" s="235">
        <f>R190+R194+R196+R198</f>
        <v>0</v>
      </c>
      <c r="S189" s="234"/>
      <c r="T189" s="236">
        <f>T190+T194+T196+T198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7" t="s">
        <v>151</v>
      </c>
      <c r="AT189" s="238" t="s">
        <v>72</v>
      </c>
      <c r="AU189" s="238" t="s">
        <v>73</v>
      </c>
      <c r="AY189" s="237" t="s">
        <v>132</v>
      </c>
      <c r="BK189" s="239">
        <f>BK190+BK194+BK196+BK198</f>
        <v>0</v>
      </c>
    </row>
    <row r="190" s="12" customFormat="1" ht="22.8" customHeight="1">
      <c r="A190" s="12"/>
      <c r="B190" s="226"/>
      <c r="C190" s="227"/>
      <c r="D190" s="228" t="s">
        <v>72</v>
      </c>
      <c r="E190" s="240" t="s">
        <v>366</v>
      </c>
      <c r="F190" s="240" t="s">
        <v>367</v>
      </c>
      <c r="G190" s="227"/>
      <c r="H190" s="227"/>
      <c r="I190" s="230"/>
      <c r="J190" s="241">
        <f>BK190</f>
        <v>0</v>
      </c>
      <c r="K190" s="227"/>
      <c r="L190" s="232"/>
      <c r="M190" s="233"/>
      <c r="N190" s="234"/>
      <c r="O190" s="234"/>
      <c r="P190" s="235">
        <f>SUM(P191:P193)</f>
        <v>0</v>
      </c>
      <c r="Q190" s="234"/>
      <c r="R190" s="235">
        <f>SUM(R191:R193)</f>
        <v>0</v>
      </c>
      <c r="S190" s="234"/>
      <c r="T190" s="236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7" t="s">
        <v>151</v>
      </c>
      <c r="AT190" s="238" t="s">
        <v>72</v>
      </c>
      <c r="AU190" s="238" t="s">
        <v>81</v>
      </c>
      <c r="AY190" s="237" t="s">
        <v>132</v>
      </c>
      <c r="BK190" s="239">
        <f>SUM(BK191:BK193)</f>
        <v>0</v>
      </c>
    </row>
    <row r="191" s="2" customFormat="1" ht="16.5" customHeight="1">
      <c r="A191" s="35"/>
      <c r="B191" s="36"/>
      <c r="C191" s="242" t="s">
        <v>327</v>
      </c>
      <c r="D191" s="242" t="s">
        <v>134</v>
      </c>
      <c r="E191" s="243" t="s">
        <v>369</v>
      </c>
      <c r="F191" s="244" t="s">
        <v>370</v>
      </c>
      <c r="G191" s="245" t="s">
        <v>234</v>
      </c>
      <c r="H191" s="246">
        <v>1</v>
      </c>
      <c r="I191" s="247"/>
      <c r="J191" s="248">
        <f>ROUND(I191*H191,2)</f>
        <v>0</v>
      </c>
      <c r="K191" s="249"/>
      <c r="L191" s="41"/>
      <c r="M191" s="250" t="s">
        <v>1</v>
      </c>
      <c r="N191" s="251" t="s">
        <v>40</v>
      </c>
      <c r="O191" s="89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54" t="s">
        <v>371</v>
      </c>
      <c r="AT191" s="254" t="s">
        <v>134</v>
      </c>
      <c r="AU191" s="254" t="s">
        <v>83</v>
      </c>
      <c r="AY191" s="14" t="s">
        <v>132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4" t="s">
        <v>138</v>
      </c>
      <c r="BK191" s="255">
        <f>ROUND(I191*H191,2)</f>
        <v>0</v>
      </c>
      <c r="BL191" s="14" t="s">
        <v>371</v>
      </c>
      <c r="BM191" s="254" t="s">
        <v>493</v>
      </c>
    </row>
    <row r="192" s="2" customFormat="1" ht="16.5" customHeight="1">
      <c r="A192" s="35"/>
      <c r="B192" s="36"/>
      <c r="C192" s="242" t="s">
        <v>331</v>
      </c>
      <c r="D192" s="242" t="s">
        <v>134</v>
      </c>
      <c r="E192" s="243" t="s">
        <v>374</v>
      </c>
      <c r="F192" s="244" t="s">
        <v>375</v>
      </c>
      <c r="G192" s="245" t="s">
        <v>234</v>
      </c>
      <c r="H192" s="246">
        <v>1</v>
      </c>
      <c r="I192" s="247"/>
      <c r="J192" s="248">
        <f>ROUND(I192*H192,2)</f>
        <v>0</v>
      </c>
      <c r="K192" s="249"/>
      <c r="L192" s="41"/>
      <c r="M192" s="250" t="s">
        <v>1</v>
      </c>
      <c r="N192" s="251" t="s">
        <v>40</v>
      </c>
      <c r="O192" s="89"/>
      <c r="P192" s="252">
        <f>O192*H192</f>
        <v>0</v>
      </c>
      <c r="Q192" s="252">
        <v>0</v>
      </c>
      <c r="R192" s="252">
        <f>Q192*H192</f>
        <v>0</v>
      </c>
      <c r="S192" s="252">
        <v>0</v>
      </c>
      <c r="T192" s="25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54" t="s">
        <v>371</v>
      </c>
      <c r="AT192" s="254" t="s">
        <v>134</v>
      </c>
      <c r="AU192" s="254" t="s">
        <v>83</v>
      </c>
      <c r="AY192" s="14" t="s">
        <v>132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14" t="s">
        <v>138</v>
      </c>
      <c r="BK192" s="255">
        <f>ROUND(I192*H192,2)</f>
        <v>0</v>
      </c>
      <c r="BL192" s="14" t="s">
        <v>371</v>
      </c>
      <c r="BM192" s="254" t="s">
        <v>494</v>
      </c>
    </row>
    <row r="193" s="2" customFormat="1" ht="16.5" customHeight="1">
      <c r="A193" s="35"/>
      <c r="B193" s="36"/>
      <c r="C193" s="242" t="s">
        <v>335</v>
      </c>
      <c r="D193" s="242" t="s">
        <v>134</v>
      </c>
      <c r="E193" s="243" t="s">
        <v>378</v>
      </c>
      <c r="F193" s="244" t="s">
        <v>379</v>
      </c>
      <c r="G193" s="245" t="s">
        <v>234</v>
      </c>
      <c r="H193" s="246">
        <v>1</v>
      </c>
      <c r="I193" s="247"/>
      <c r="J193" s="248">
        <f>ROUND(I193*H193,2)</f>
        <v>0</v>
      </c>
      <c r="K193" s="249"/>
      <c r="L193" s="41"/>
      <c r="M193" s="250" t="s">
        <v>1</v>
      </c>
      <c r="N193" s="251" t="s">
        <v>40</v>
      </c>
      <c r="O193" s="89"/>
      <c r="P193" s="252">
        <f>O193*H193</f>
        <v>0</v>
      </c>
      <c r="Q193" s="252">
        <v>0</v>
      </c>
      <c r="R193" s="252">
        <f>Q193*H193</f>
        <v>0</v>
      </c>
      <c r="S193" s="252">
        <v>0</v>
      </c>
      <c r="T193" s="25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54" t="s">
        <v>371</v>
      </c>
      <c r="AT193" s="254" t="s">
        <v>134</v>
      </c>
      <c r="AU193" s="254" t="s">
        <v>83</v>
      </c>
      <c r="AY193" s="14" t="s">
        <v>132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4" t="s">
        <v>138</v>
      </c>
      <c r="BK193" s="255">
        <f>ROUND(I193*H193,2)</f>
        <v>0</v>
      </c>
      <c r="BL193" s="14" t="s">
        <v>371</v>
      </c>
      <c r="BM193" s="254" t="s">
        <v>495</v>
      </c>
    </row>
    <row r="194" s="12" customFormat="1" ht="22.8" customHeight="1">
      <c r="A194" s="12"/>
      <c r="B194" s="226"/>
      <c r="C194" s="227"/>
      <c r="D194" s="228" t="s">
        <v>72</v>
      </c>
      <c r="E194" s="240" t="s">
        <v>381</v>
      </c>
      <c r="F194" s="240" t="s">
        <v>382</v>
      </c>
      <c r="G194" s="227"/>
      <c r="H194" s="227"/>
      <c r="I194" s="230"/>
      <c r="J194" s="241">
        <f>BK194</f>
        <v>0</v>
      </c>
      <c r="K194" s="227"/>
      <c r="L194" s="232"/>
      <c r="M194" s="233"/>
      <c r="N194" s="234"/>
      <c r="O194" s="234"/>
      <c r="P194" s="235">
        <f>P195</f>
        <v>0</v>
      </c>
      <c r="Q194" s="234"/>
      <c r="R194" s="235">
        <f>R195</f>
        <v>0</v>
      </c>
      <c r="S194" s="234"/>
      <c r="T194" s="236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7" t="s">
        <v>151</v>
      </c>
      <c r="AT194" s="238" t="s">
        <v>72</v>
      </c>
      <c r="AU194" s="238" t="s">
        <v>81</v>
      </c>
      <c r="AY194" s="237" t="s">
        <v>132</v>
      </c>
      <c r="BK194" s="239">
        <f>BK195</f>
        <v>0</v>
      </c>
    </row>
    <row r="195" s="2" customFormat="1" ht="16.5" customHeight="1">
      <c r="A195" s="35"/>
      <c r="B195" s="36"/>
      <c r="C195" s="242" t="s">
        <v>342</v>
      </c>
      <c r="D195" s="242" t="s">
        <v>134</v>
      </c>
      <c r="E195" s="243" t="s">
        <v>384</v>
      </c>
      <c r="F195" s="244" t="s">
        <v>382</v>
      </c>
      <c r="G195" s="245" t="s">
        <v>234</v>
      </c>
      <c r="H195" s="246">
        <v>1</v>
      </c>
      <c r="I195" s="247"/>
      <c r="J195" s="248">
        <f>ROUND(I195*H195,2)</f>
        <v>0</v>
      </c>
      <c r="K195" s="249"/>
      <c r="L195" s="41"/>
      <c r="M195" s="250" t="s">
        <v>1</v>
      </c>
      <c r="N195" s="251" t="s">
        <v>40</v>
      </c>
      <c r="O195" s="89"/>
      <c r="P195" s="252">
        <f>O195*H195</f>
        <v>0</v>
      </c>
      <c r="Q195" s="252">
        <v>0</v>
      </c>
      <c r="R195" s="252">
        <f>Q195*H195</f>
        <v>0</v>
      </c>
      <c r="S195" s="252">
        <v>0</v>
      </c>
      <c r="T195" s="25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54" t="s">
        <v>371</v>
      </c>
      <c r="AT195" s="254" t="s">
        <v>134</v>
      </c>
      <c r="AU195" s="254" t="s">
        <v>83</v>
      </c>
      <c r="AY195" s="14" t="s">
        <v>132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4" t="s">
        <v>138</v>
      </c>
      <c r="BK195" s="255">
        <f>ROUND(I195*H195,2)</f>
        <v>0</v>
      </c>
      <c r="BL195" s="14" t="s">
        <v>371</v>
      </c>
      <c r="BM195" s="254" t="s">
        <v>496</v>
      </c>
    </row>
    <row r="196" s="12" customFormat="1" ht="22.8" customHeight="1">
      <c r="A196" s="12"/>
      <c r="B196" s="226"/>
      <c r="C196" s="227"/>
      <c r="D196" s="228" t="s">
        <v>72</v>
      </c>
      <c r="E196" s="240" t="s">
        <v>497</v>
      </c>
      <c r="F196" s="240" t="s">
        <v>498</v>
      </c>
      <c r="G196" s="227"/>
      <c r="H196" s="227"/>
      <c r="I196" s="230"/>
      <c r="J196" s="241">
        <f>BK196</f>
        <v>0</v>
      </c>
      <c r="K196" s="227"/>
      <c r="L196" s="232"/>
      <c r="M196" s="233"/>
      <c r="N196" s="234"/>
      <c r="O196" s="234"/>
      <c r="P196" s="235">
        <f>P197</f>
        <v>0</v>
      </c>
      <c r="Q196" s="234"/>
      <c r="R196" s="235">
        <f>R197</f>
        <v>0</v>
      </c>
      <c r="S196" s="234"/>
      <c r="T196" s="236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7" t="s">
        <v>151</v>
      </c>
      <c r="AT196" s="238" t="s">
        <v>72</v>
      </c>
      <c r="AU196" s="238" t="s">
        <v>81</v>
      </c>
      <c r="AY196" s="237" t="s">
        <v>132</v>
      </c>
      <c r="BK196" s="239">
        <f>BK197</f>
        <v>0</v>
      </c>
    </row>
    <row r="197" s="2" customFormat="1" ht="16.5" customHeight="1">
      <c r="A197" s="35"/>
      <c r="B197" s="36"/>
      <c r="C197" s="242" t="s">
        <v>347</v>
      </c>
      <c r="D197" s="242" t="s">
        <v>134</v>
      </c>
      <c r="E197" s="243" t="s">
        <v>499</v>
      </c>
      <c r="F197" s="244" t="s">
        <v>500</v>
      </c>
      <c r="G197" s="245" t="s">
        <v>234</v>
      </c>
      <c r="H197" s="246">
        <v>1</v>
      </c>
      <c r="I197" s="247"/>
      <c r="J197" s="248">
        <f>ROUND(I197*H197,2)</f>
        <v>0</v>
      </c>
      <c r="K197" s="249"/>
      <c r="L197" s="41"/>
      <c r="M197" s="250" t="s">
        <v>1</v>
      </c>
      <c r="N197" s="251" t="s">
        <v>40</v>
      </c>
      <c r="O197" s="89"/>
      <c r="P197" s="252">
        <f>O197*H197</f>
        <v>0</v>
      </c>
      <c r="Q197" s="252">
        <v>0</v>
      </c>
      <c r="R197" s="252">
        <f>Q197*H197</f>
        <v>0</v>
      </c>
      <c r="S197" s="252">
        <v>0</v>
      </c>
      <c r="T197" s="25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54" t="s">
        <v>371</v>
      </c>
      <c r="AT197" s="254" t="s">
        <v>134</v>
      </c>
      <c r="AU197" s="254" t="s">
        <v>83</v>
      </c>
      <c r="AY197" s="14" t="s">
        <v>132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14" t="s">
        <v>138</v>
      </c>
      <c r="BK197" s="255">
        <f>ROUND(I197*H197,2)</f>
        <v>0</v>
      </c>
      <c r="BL197" s="14" t="s">
        <v>371</v>
      </c>
      <c r="BM197" s="254" t="s">
        <v>501</v>
      </c>
    </row>
    <row r="198" s="12" customFormat="1" ht="22.8" customHeight="1">
      <c r="A198" s="12"/>
      <c r="B198" s="226"/>
      <c r="C198" s="227"/>
      <c r="D198" s="228" t="s">
        <v>72</v>
      </c>
      <c r="E198" s="240" t="s">
        <v>392</v>
      </c>
      <c r="F198" s="240" t="s">
        <v>393</v>
      </c>
      <c r="G198" s="227"/>
      <c r="H198" s="227"/>
      <c r="I198" s="230"/>
      <c r="J198" s="241">
        <f>BK198</f>
        <v>0</v>
      </c>
      <c r="K198" s="227"/>
      <c r="L198" s="232"/>
      <c r="M198" s="233"/>
      <c r="N198" s="234"/>
      <c r="O198" s="234"/>
      <c r="P198" s="235">
        <f>P199</f>
        <v>0</v>
      </c>
      <c r="Q198" s="234"/>
      <c r="R198" s="235">
        <f>R199</f>
        <v>0</v>
      </c>
      <c r="S198" s="234"/>
      <c r="T198" s="236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7" t="s">
        <v>151</v>
      </c>
      <c r="AT198" s="238" t="s">
        <v>72</v>
      </c>
      <c r="AU198" s="238" t="s">
        <v>81</v>
      </c>
      <c r="AY198" s="237" t="s">
        <v>132</v>
      </c>
      <c r="BK198" s="239">
        <f>BK199</f>
        <v>0</v>
      </c>
    </row>
    <row r="199" s="2" customFormat="1" ht="16.5" customHeight="1">
      <c r="A199" s="35"/>
      <c r="B199" s="36"/>
      <c r="C199" s="242" t="s">
        <v>354</v>
      </c>
      <c r="D199" s="242" t="s">
        <v>134</v>
      </c>
      <c r="E199" s="243" t="s">
        <v>399</v>
      </c>
      <c r="F199" s="244" t="s">
        <v>400</v>
      </c>
      <c r="G199" s="245" t="s">
        <v>234</v>
      </c>
      <c r="H199" s="246">
        <v>1</v>
      </c>
      <c r="I199" s="247"/>
      <c r="J199" s="248">
        <f>ROUND(I199*H199,2)</f>
        <v>0</v>
      </c>
      <c r="K199" s="249"/>
      <c r="L199" s="41"/>
      <c r="M199" s="267" t="s">
        <v>1</v>
      </c>
      <c r="N199" s="268" t="s">
        <v>40</v>
      </c>
      <c r="O199" s="269"/>
      <c r="P199" s="270">
        <f>O199*H199</f>
        <v>0</v>
      </c>
      <c r="Q199" s="270">
        <v>0</v>
      </c>
      <c r="R199" s="270">
        <f>Q199*H199</f>
        <v>0</v>
      </c>
      <c r="S199" s="270">
        <v>0</v>
      </c>
      <c r="T199" s="27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54" t="s">
        <v>371</v>
      </c>
      <c r="AT199" s="254" t="s">
        <v>134</v>
      </c>
      <c r="AU199" s="254" t="s">
        <v>83</v>
      </c>
      <c r="AY199" s="14" t="s">
        <v>132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4" t="s">
        <v>138</v>
      </c>
      <c r="BK199" s="255">
        <f>ROUND(I199*H199,2)</f>
        <v>0</v>
      </c>
      <c r="BL199" s="14" t="s">
        <v>371</v>
      </c>
      <c r="BM199" s="254" t="s">
        <v>502</v>
      </c>
    </row>
    <row r="200" s="2" customFormat="1" ht="6.96" customHeight="1">
      <c r="A200" s="35"/>
      <c r="B200" s="64"/>
      <c r="C200" s="65"/>
      <c r="D200" s="65"/>
      <c r="E200" s="65"/>
      <c r="F200" s="65"/>
      <c r="G200" s="65"/>
      <c r="H200" s="65"/>
      <c r="I200" s="190"/>
      <c r="J200" s="65"/>
      <c r="K200" s="65"/>
      <c r="L200" s="41"/>
      <c r="M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</row>
  </sheetData>
  <sheetProtection sheet="1" autoFilter="0" formatColumns="0" formatRows="0" objects="1" scenarios="1" spinCount="100000" saltValue="SdKqejy/k7zymunSER1FZOjhR+zR/pMDPF/4audXyBYD7ThuIaFmc3Dmv+c+7xi/zmcesAhzYyWaUx1VEgkkTw==" hashValue="VqfjOD4OUp50l4O0se1al2EDX/piJYFahtPGFk+4OgoGOpETW5qrslfXnj+ruCucYT/3g8Mno+o0gbmkwlPGvA==" algorithmName="SHA-512" password="CC35"/>
  <autoFilter ref="C133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4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7"/>
      <c r="J3" s="146"/>
      <c r="K3" s="146"/>
      <c r="L3" s="17"/>
      <c r="AT3" s="14" t="s">
        <v>83</v>
      </c>
    </row>
    <row r="4" s="1" customFormat="1" ht="24.96" customHeight="1">
      <c r="B4" s="17"/>
      <c r="D4" s="148" t="s">
        <v>94</v>
      </c>
      <c r="I4" s="144"/>
      <c r="L4" s="17"/>
      <c r="M4" s="149" t="s">
        <v>10</v>
      </c>
      <c r="AT4" s="14" t="s">
        <v>30</v>
      </c>
    </row>
    <row r="5" s="1" customFormat="1" ht="6.96" customHeight="1">
      <c r="B5" s="17"/>
      <c r="I5" s="144"/>
      <c r="L5" s="17"/>
    </row>
    <row r="6" s="1" customFormat="1" ht="12" customHeight="1">
      <c r="B6" s="17"/>
      <c r="D6" s="150" t="s">
        <v>16</v>
      </c>
      <c r="I6" s="144"/>
      <c r="L6" s="17"/>
    </row>
    <row r="7" s="1" customFormat="1" ht="16.5" customHeight="1">
      <c r="B7" s="17"/>
      <c r="E7" s="151" t="str">
        <f>'Rekapitulace stavby'!K6</f>
        <v>TO Nezvěstice - vybudování vodovodní přípojky</v>
      </c>
      <c r="F7" s="150"/>
      <c r="G7" s="150"/>
      <c r="H7" s="150"/>
      <c r="I7" s="144"/>
      <c r="L7" s="17"/>
    </row>
    <row r="8" s="1" customFormat="1" ht="12" customHeight="1">
      <c r="B8" s="17"/>
      <c r="D8" s="150" t="s">
        <v>95</v>
      </c>
      <c r="I8" s="144"/>
      <c r="L8" s="17"/>
    </row>
    <row r="9" s="2" customFormat="1" ht="16.5" customHeight="1">
      <c r="A9" s="35"/>
      <c r="B9" s="41"/>
      <c r="C9" s="35"/>
      <c r="D9" s="35"/>
      <c r="E9" s="151" t="s">
        <v>402</v>
      </c>
      <c r="F9" s="35"/>
      <c r="G9" s="35"/>
      <c r="H9" s="35"/>
      <c r="I9" s="152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0" t="s">
        <v>403</v>
      </c>
      <c r="E10" s="35"/>
      <c r="F10" s="35"/>
      <c r="G10" s="35"/>
      <c r="H10" s="35"/>
      <c r="I10" s="152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3" t="s">
        <v>503</v>
      </c>
      <c r="F11" s="35"/>
      <c r="G11" s="35"/>
      <c r="H11" s="35"/>
      <c r="I11" s="152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2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0" t="s">
        <v>18</v>
      </c>
      <c r="E13" s="35"/>
      <c r="F13" s="139" t="s">
        <v>1</v>
      </c>
      <c r="G13" s="35"/>
      <c r="H13" s="35"/>
      <c r="I13" s="154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0" t="s">
        <v>20</v>
      </c>
      <c r="E14" s="35"/>
      <c r="F14" s="139" t="s">
        <v>21</v>
      </c>
      <c r="G14" s="35"/>
      <c r="H14" s="35"/>
      <c r="I14" s="154" t="s">
        <v>22</v>
      </c>
      <c r="J14" s="155" t="str">
        <f>'Rekapitulace stavby'!AN8</f>
        <v>1. 11. 2019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2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0" t="s">
        <v>24</v>
      </c>
      <c r="E16" s="35"/>
      <c r="F16" s="35"/>
      <c r="G16" s="35"/>
      <c r="H16" s="35"/>
      <c r="I16" s="154" t="s">
        <v>25</v>
      </c>
      <c r="J16" s="139" t="s">
        <v>1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21</v>
      </c>
      <c r="F17" s="35"/>
      <c r="G17" s="35"/>
      <c r="H17" s="35"/>
      <c r="I17" s="154" t="s">
        <v>26</v>
      </c>
      <c r="J17" s="139" t="s">
        <v>1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2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0" t="s">
        <v>27</v>
      </c>
      <c r="E19" s="35"/>
      <c r="F19" s="35"/>
      <c r="G19" s="35"/>
      <c r="H19" s="35"/>
      <c r="I19" s="154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54" t="s">
        <v>26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2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0" t="s">
        <v>29</v>
      </c>
      <c r="E22" s="35"/>
      <c r="F22" s="35"/>
      <c r="G22" s="35"/>
      <c r="H22" s="35"/>
      <c r="I22" s="154" t="s">
        <v>25</v>
      </c>
      <c r="J22" s="139" t="s">
        <v>1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21</v>
      </c>
      <c r="F23" s="35"/>
      <c r="G23" s="35"/>
      <c r="H23" s="35"/>
      <c r="I23" s="154" t="s">
        <v>26</v>
      </c>
      <c r="J23" s="139" t="s">
        <v>1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2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0" t="s">
        <v>31</v>
      </c>
      <c r="E25" s="35"/>
      <c r="F25" s="35"/>
      <c r="G25" s="35"/>
      <c r="H25" s="35"/>
      <c r="I25" s="154" t="s">
        <v>25</v>
      </c>
      <c r="J25" s="139" t="s">
        <v>1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21</v>
      </c>
      <c r="F26" s="35"/>
      <c r="G26" s="35"/>
      <c r="H26" s="35"/>
      <c r="I26" s="154" t="s">
        <v>26</v>
      </c>
      <c r="J26" s="139" t="s">
        <v>1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2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0" t="s">
        <v>32</v>
      </c>
      <c r="E28" s="35"/>
      <c r="F28" s="35"/>
      <c r="G28" s="35"/>
      <c r="H28" s="35"/>
      <c r="I28" s="152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9"/>
      <c r="J29" s="156"/>
      <c r="K29" s="156"/>
      <c r="L29" s="160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2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2"/>
      <c r="J31" s="161"/>
      <c r="K31" s="161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3" t="s">
        <v>33</v>
      </c>
      <c r="E32" s="35"/>
      <c r="F32" s="35"/>
      <c r="G32" s="35"/>
      <c r="H32" s="35"/>
      <c r="I32" s="152"/>
      <c r="J32" s="164">
        <f>ROUND(J138,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1"/>
      <c r="E33" s="161"/>
      <c r="F33" s="161"/>
      <c r="G33" s="161"/>
      <c r="H33" s="161"/>
      <c r="I33" s="162"/>
      <c r="J33" s="161"/>
      <c r="K33" s="161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5" t="s">
        <v>35</v>
      </c>
      <c r="G34" s="35"/>
      <c r="H34" s="35"/>
      <c r="I34" s="166" t="s">
        <v>34</v>
      </c>
      <c r="J34" s="165" t="s">
        <v>36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7" t="s">
        <v>37</v>
      </c>
      <c r="E35" s="150" t="s">
        <v>38</v>
      </c>
      <c r="F35" s="168">
        <f>ROUND((SUM(BE138:BE219)),  2)</f>
        <v>0</v>
      </c>
      <c r="G35" s="35"/>
      <c r="H35" s="35"/>
      <c r="I35" s="169">
        <v>0.20999999999999999</v>
      </c>
      <c r="J35" s="168">
        <f>ROUND(((SUM(BE138:BE219))*I35),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50" t="s">
        <v>39</v>
      </c>
      <c r="F36" s="168">
        <f>ROUND((SUM(BF138:BF219)),  2)</f>
        <v>0</v>
      </c>
      <c r="G36" s="35"/>
      <c r="H36" s="35"/>
      <c r="I36" s="169">
        <v>0.14999999999999999</v>
      </c>
      <c r="J36" s="168">
        <f>ROUND(((SUM(BF138:BF219))*I36),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0" t="s">
        <v>37</v>
      </c>
      <c r="E37" s="150" t="s">
        <v>40</v>
      </c>
      <c r="F37" s="168">
        <f>ROUND((SUM(BG138:BG219)),  2)</f>
        <v>0</v>
      </c>
      <c r="G37" s="35"/>
      <c r="H37" s="35"/>
      <c r="I37" s="169">
        <v>0.20999999999999999</v>
      </c>
      <c r="J37" s="168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50" t="s">
        <v>41</v>
      </c>
      <c r="F38" s="168">
        <f>ROUND((SUM(BH138:BH219)),  2)</f>
        <v>0</v>
      </c>
      <c r="G38" s="35"/>
      <c r="H38" s="35"/>
      <c r="I38" s="169">
        <v>0.14999999999999999</v>
      </c>
      <c r="J38" s="168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0" t="s">
        <v>42</v>
      </c>
      <c r="F39" s="168">
        <f>ROUND((SUM(BI138:BI219)),  2)</f>
        <v>0</v>
      </c>
      <c r="G39" s="35"/>
      <c r="H39" s="35"/>
      <c r="I39" s="169">
        <v>0</v>
      </c>
      <c r="J39" s="168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2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0"/>
      <c r="D41" s="171" t="s">
        <v>43</v>
      </c>
      <c r="E41" s="172"/>
      <c r="F41" s="172"/>
      <c r="G41" s="173" t="s">
        <v>44</v>
      </c>
      <c r="H41" s="174" t="s">
        <v>45</v>
      </c>
      <c r="I41" s="175"/>
      <c r="J41" s="176">
        <f>SUM(J32:J39)</f>
        <v>0</v>
      </c>
      <c r="K41" s="177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2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4"/>
      <c r="L43" s="17"/>
    </row>
    <row r="44" s="1" customFormat="1" ht="14.4" customHeight="1">
      <c r="B44" s="17"/>
      <c r="I44" s="144"/>
      <c r="L44" s="17"/>
    </row>
    <row r="45" s="1" customFormat="1" ht="14.4" customHeight="1">
      <c r="B45" s="17"/>
      <c r="I45" s="144"/>
      <c r="L45" s="17"/>
    </row>
    <row r="46" s="1" customFormat="1" ht="14.4" customHeight="1">
      <c r="B46" s="17"/>
      <c r="I46" s="144"/>
      <c r="L46" s="17"/>
    </row>
    <row r="47" s="1" customFormat="1" ht="14.4" customHeight="1">
      <c r="B47" s="17"/>
      <c r="I47" s="144"/>
      <c r="L47" s="17"/>
    </row>
    <row r="48" s="1" customFormat="1" ht="14.4" customHeight="1">
      <c r="B48" s="17"/>
      <c r="I48" s="144"/>
      <c r="L48" s="17"/>
    </row>
    <row r="49" s="1" customFormat="1" ht="14.4" customHeight="1">
      <c r="B49" s="17"/>
      <c r="I49" s="144"/>
      <c r="L49" s="17"/>
    </row>
    <row r="50" s="2" customFormat="1" ht="14.4" customHeight="1">
      <c r="B50" s="61"/>
      <c r="D50" s="178" t="s">
        <v>46</v>
      </c>
      <c r="E50" s="179"/>
      <c r="F50" s="179"/>
      <c r="G50" s="178" t="s">
        <v>47</v>
      </c>
      <c r="H50" s="179"/>
      <c r="I50" s="180"/>
      <c r="J50" s="179"/>
      <c r="K50" s="179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48</v>
      </c>
      <c r="E61" s="182"/>
      <c r="F61" s="183" t="s">
        <v>49</v>
      </c>
      <c r="G61" s="181" t="s">
        <v>48</v>
      </c>
      <c r="H61" s="182"/>
      <c r="I61" s="184"/>
      <c r="J61" s="185" t="s">
        <v>49</v>
      </c>
      <c r="K61" s="182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8" t="s">
        <v>50</v>
      </c>
      <c r="E65" s="186"/>
      <c r="F65" s="186"/>
      <c r="G65" s="178" t="s">
        <v>51</v>
      </c>
      <c r="H65" s="186"/>
      <c r="I65" s="187"/>
      <c r="J65" s="186"/>
      <c r="K65" s="18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48</v>
      </c>
      <c r="E76" s="182"/>
      <c r="F76" s="183" t="s">
        <v>49</v>
      </c>
      <c r="G76" s="181" t="s">
        <v>48</v>
      </c>
      <c r="H76" s="182"/>
      <c r="I76" s="184"/>
      <c r="J76" s="185" t="s">
        <v>49</v>
      </c>
      <c r="K76" s="182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8"/>
      <c r="C77" s="189"/>
      <c r="D77" s="189"/>
      <c r="E77" s="189"/>
      <c r="F77" s="189"/>
      <c r="G77" s="189"/>
      <c r="H77" s="189"/>
      <c r="I77" s="190"/>
      <c r="J77" s="189"/>
      <c r="K77" s="18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1"/>
      <c r="C81" s="192"/>
      <c r="D81" s="192"/>
      <c r="E81" s="192"/>
      <c r="F81" s="192"/>
      <c r="G81" s="192"/>
      <c r="H81" s="192"/>
      <c r="I81" s="193"/>
      <c r="J81" s="192"/>
      <c r="K81" s="192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52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2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2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4" t="str">
        <f>E7</f>
        <v>TO Nezvěstice - vybudování vodovodní přípojky</v>
      </c>
      <c r="F85" s="29"/>
      <c r="G85" s="29"/>
      <c r="H85" s="29"/>
      <c r="I85" s="152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95</v>
      </c>
      <c r="D86" s="19"/>
      <c r="E86" s="19"/>
      <c r="F86" s="19"/>
      <c r="G86" s="19"/>
      <c r="H86" s="19"/>
      <c r="I86" s="144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4" t="s">
        <v>402</v>
      </c>
      <c r="F87" s="37"/>
      <c r="G87" s="37"/>
      <c r="H87" s="37"/>
      <c r="I87" s="152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403</v>
      </c>
      <c r="D88" s="37"/>
      <c r="E88" s="37"/>
      <c r="F88" s="37"/>
      <c r="G88" s="37"/>
      <c r="H88" s="37"/>
      <c r="I88" s="152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 xml:space="preserve">PS 02 - Vodovodní přípojka -  strážní domek</v>
      </c>
      <c r="F89" s="37"/>
      <c r="G89" s="37"/>
      <c r="H89" s="37"/>
      <c r="I89" s="152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2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154" t="s">
        <v>22</v>
      </c>
      <c r="J91" s="77" t="str">
        <f>IF(J14="","",J14)</f>
        <v>1. 11. 2019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2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154" t="s">
        <v>29</v>
      </c>
      <c r="J93" s="33" t="str">
        <f>E23</f>
        <v xml:space="preserve"> 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154" t="s">
        <v>31</v>
      </c>
      <c r="J94" s="33" t="str">
        <f>E26</f>
        <v xml:space="preserve"> 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2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5" t="s">
        <v>98</v>
      </c>
      <c r="D96" s="196"/>
      <c r="E96" s="196"/>
      <c r="F96" s="196"/>
      <c r="G96" s="196"/>
      <c r="H96" s="196"/>
      <c r="I96" s="197"/>
      <c r="J96" s="198" t="s">
        <v>99</v>
      </c>
      <c r="K96" s="196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2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9" t="s">
        <v>100</v>
      </c>
      <c r="D98" s="37"/>
      <c r="E98" s="37"/>
      <c r="F98" s="37"/>
      <c r="G98" s="37"/>
      <c r="H98" s="37"/>
      <c r="I98" s="152"/>
      <c r="J98" s="108">
        <f>J138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101</v>
      </c>
    </row>
    <row r="99" s="9" customFormat="1" ht="24.96" customHeight="1">
      <c r="A99" s="9"/>
      <c r="B99" s="200"/>
      <c r="C99" s="201"/>
      <c r="D99" s="202" t="s">
        <v>102</v>
      </c>
      <c r="E99" s="203"/>
      <c r="F99" s="203"/>
      <c r="G99" s="203"/>
      <c r="H99" s="203"/>
      <c r="I99" s="204"/>
      <c r="J99" s="205">
        <f>J139</f>
        <v>0</v>
      </c>
      <c r="K99" s="201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1"/>
      <c r="D100" s="208" t="s">
        <v>103</v>
      </c>
      <c r="E100" s="209"/>
      <c r="F100" s="209"/>
      <c r="G100" s="209"/>
      <c r="H100" s="209"/>
      <c r="I100" s="210"/>
      <c r="J100" s="211">
        <f>J140</f>
        <v>0</v>
      </c>
      <c r="K100" s="131"/>
      <c r="L100" s="21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1"/>
      <c r="D101" s="208" t="s">
        <v>504</v>
      </c>
      <c r="E101" s="209"/>
      <c r="F101" s="209"/>
      <c r="G101" s="209"/>
      <c r="H101" s="209"/>
      <c r="I101" s="210"/>
      <c r="J101" s="211">
        <f>J162</f>
        <v>0</v>
      </c>
      <c r="K101" s="131"/>
      <c r="L101" s="21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1"/>
      <c r="D102" s="208" t="s">
        <v>104</v>
      </c>
      <c r="E102" s="209"/>
      <c r="F102" s="209"/>
      <c r="G102" s="209"/>
      <c r="H102" s="209"/>
      <c r="I102" s="210"/>
      <c r="J102" s="211">
        <f>J164</f>
        <v>0</v>
      </c>
      <c r="K102" s="131"/>
      <c r="L102" s="21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1"/>
      <c r="D103" s="208" t="s">
        <v>105</v>
      </c>
      <c r="E103" s="209"/>
      <c r="F103" s="209"/>
      <c r="G103" s="209"/>
      <c r="H103" s="209"/>
      <c r="I103" s="210"/>
      <c r="J103" s="211">
        <f>J169</f>
        <v>0</v>
      </c>
      <c r="K103" s="131"/>
      <c r="L103" s="21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1"/>
      <c r="D104" s="208" t="s">
        <v>106</v>
      </c>
      <c r="E104" s="209"/>
      <c r="F104" s="209"/>
      <c r="G104" s="209"/>
      <c r="H104" s="209"/>
      <c r="I104" s="210"/>
      <c r="J104" s="211">
        <f>J190</f>
        <v>0</v>
      </c>
      <c r="K104" s="131"/>
      <c r="L104" s="21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0"/>
      <c r="C105" s="201"/>
      <c r="D105" s="202" t="s">
        <v>107</v>
      </c>
      <c r="E105" s="203"/>
      <c r="F105" s="203"/>
      <c r="G105" s="203"/>
      <c r="H105" s="203"/>
      <c r="I105" s="204"/>
      <c r="J105" s="205">
        <f>J193</f>
        <v>0</v>
      </c>
      <c r="K105" s="201"/>
      <c r="L105" s="20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7"/>
      <c r="C106" s="131"/>
      <c r="D106" s="208" t="s">
        <v>108</v>
      </c>
      <c r="E106" s="209"/>
      <c r="F106" s="209"/>
      <c r="G106" s="209"/>
      <c r="H106" s="209"/>
      <c r="I106" s="210"/>
      <c r="J106" s="211">
        <f>J194</f>
        <v>0</v>
      </c>
      <c r="K106" s="131"/>
      <c r="L106" s="21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0"/>
      <c r="C107" s="201"/>
      <c r="D107" s="202" t="s">
        <v>109</v>
      </c>
      <c r="E107" s="203"/>
      <c r="F107" s="203"/>
      <c r="G107" s="203"/>
      <c r="H107" s="203"/>
      <c r="I107" s="204"/>
      <c r="J107" s="205">
        <f>J197</f>
        <v>0</v>
      </c>
      <c r="K107" s="201"/>
      <c r="L107" s="20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7"/>
      <c r="C108" s="131"/>
      <c r="D108" s="208" t="s">
        <v>110</v>
      </c>
      <c r="E108" s="209"/>
      <c r="F108" s="209"/>
      <c r="G108" s="209"/>
      <c r="H108" s="209"/>
      <c r="I108" s="210"/>
      <c r="J108" s="211">
        <f>J198</f>
        <v>0</v>
      </c>
      <c r="K108" s="131"/>
      <c r="L108" s="21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00"/>
      <c r="C109" s="201"/>
      <c r="D109" s="202" t="s">
        <v>111</v>
      </c>
      <c r="E109" s="203"/>
      <c r="F109" s="203"/>
      <c r="G109" s="203"/>
      <c r="H109" s="203"/>
      <c r="I109" s="204"/>
      <c r="J109" s="205">
        <f>J201</f>
        <v>0</v>
      </c>
      <c r="K109" s="201"/>
      <c r="L109" s="20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200"/>
      <c r="C110" s="201"/>
      <c r="D110" s="202" t="s">
        <v>112</v>
      </c>
      <c r="E110" s="203"/>
      <c r="F110" s="203"/>
      <c r="G110" s="203"/>
      <c r="H110" s="203"/>
      <c r="I110" s="204"/>
      <c r="J110" s="205">
        <f>J203</f>
        <v>0</v>
      </c>
      <c r="K110" s="201"/>
      <c r="L110" s="20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07"/>
      <c r="C111" s="131"/>
      <c r="D111" s="208" t="s">
        <v>113</v>
      </c>
      <c r="E111" s="209"/>
      <c r="F111" s="209"/>
      <c r="G111" s="209"/>
      <c r="H111" s="209"/>
      <c r="I111" s="210"/>
      <c r="J111" s="211">
        <f>J204</f>
        <v>0</v>
      </c>
      <c r="K111" s="131"/>
      <c r="L111" s="21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7"/>
      <c r="C112" s="131"/>
      <c r="D112" s="208" t="s">
        <v>114</v>
      </c>
      <c r="E112" s="209"/>
      <c r="F112" s="209"/>
      <c r="G112" s="209"/>
      <c r="H112" s="209"/>
      <c r="I112" s="210"/>
      <c r="J112" s="211">
        <f>J208</f>
        <v>0</v>
      </c>
      <c r="K112" s="131"/>
      <c r="L112" s="21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7"/>
      <c r="C113" s="131"/>
      <c r="D113" s="208" t="s">
        <v>115</v>
      </c>
      <c r="E113" s="209"/>
      <c r="F113" s="209"/>
      <c r="G113" s="209"/>
      <c r="H113" s="209"/>
      <c r="I113" s="210"/>
      <c r="J113" s="211">
        <f>J210</f>
        <v>0</v>
      </c>
      <c r="K113" s="131"/>
      <c r="L113" s="21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7"/>
      <c r="C114" s="131"/>
      <c r="D114" s="208" t="s">
        <v>405</v>
      </c>
      <c r="E114" s="209"/>
      <c r="F114" s="209"/>
      <c r="G114" s="209"/>
      <c r="H114" s="209"/>
      <c r="I114" s="210"/>
      <c r="J114" s="211">
        <f>J212</f>
        <v>0</v>
      </c>
      <c r="K114" s="131"/>
      <c r="L114" s="21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7"/>
      <c r="C115" s="131"/>
      <c r="D115" s="208" t="s">
        <v>116</v>
      </c>
      <c r="E115" s="209"/>
      <c r="F115" s="209"/>
      <c r="G115" s="209"/>
      <c r="H115" s="209"/>
      <c r="I115" s="210"/>
      <c r="J115" s="211">
        <f>J214</f>
        <v>0</v>
      </c>
      <c r="K115" s="131"/>
      <c r="L115" s="21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7"/>
      <c r="C116" s="131"/>
      <c r="D116" s="208" t="s">
        <v>505</v>
      </c>
      <c r="E116" s="209"/>
      <c r="F116" s="209"/>
      <c r="G116" s="209"/>
      <c r="H116" s="209"/>
      <c r="I116" s="210"/>
      <c r="J116" s="211">
        <f>J218</f>
        <v>0</v>
      </c>
      <c r="K116" s="131"/>
      <c r="L116" s="21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5"/>
      <c r="B117" s="36"/>
      <c r="C117" s="37"/>
      <c r="D117" s="37"/>
      <c r="E117" s="37"/>
      <c r="F117" s="37"/>
      <c r="G117" s="37"/>
      <c r="H117" s="37"/>
      <c r="I117" s="152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64"/>
      <c r="C118" s="65"/>
      <c r="D118" s="65"/>
      <c r="E118" s="65"/>
      <c r="F118" s="65"/>
      <c r="G118" s="65"/>
      <c r="H118" s="65"/>
      <c r="I118" s="190"/>
      <c r="J118" s="65"/>
      <c r="K118" s="65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22" s="2" customFormat="1" ht="6.96" customHeight="1">
      <c r="A122" s="35"/>
      <c r="B122" s="66"/>
      <c r="C122" s="67"/>
      <c r="D122" s="67"/>
      <c r="E122" s="67"/>
      <c r="F122" s="67"/>
      <c r="G122" s="67"/>
      <c r="H122" s="67"/>
      <c r="I122" s="193"/>
      <c r="J122" s="67"/>
      <c r="K122" s="6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4.96" customHeight="1">
      <c r="A123" s="35"/>
      <c r="B123" s="36"/>
      <c r="C123" s="20" t="s">
        <v>117</v>
      </c>
      <c r="D123" s="37"/>
      <c r="E123" s="37"/>
      <c r="F123" s="37"/>
      <c r="G123" s="37"/>
      <c r="H123" s="37"/>
      <c r="I123" s="152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152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16</v>
      </c>
      <c r="D125" s="37"/>
      <c r="E125" s="37"/>
      <c r="F125" s="37"/>
      <c r="G125" s="37"/>
      <c r="H125" s="37"/>
      <c r="I125" s="152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194" t="str">
        <f>E7</f>
        <v>TO Nezvěstice - vybudování vodovodní přípojky</v>
      </c>
      <c r="F126" s="29"/>
      <c r="G126" s="29"/>
      <c r="H126" s="29"/>
      <c r="I126" s="152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" customFormat="1" ht="12" customHeight="1">
      <c r="B127" s="18"/>
      <c r="C127" s="29" t="s">
        <v>95</v>
      </c>
      <c r="D127" s="19"/>
      <c r="E127" s="19"/>
      <c r="F127" s="19"/>
      <c r="G127" s="19"/>
      <c r="H127" s="19"/>
      <c r="I127" s="144"/>
      <c r="J127" s="19"/>
      <c r="K127" s="19"/>
      <c r="L127" s="17"/>
    </row>
    <row r="128" s="2" customFormat="1" ht="16.5" customHeight="1">
      <c r="A128" s="35"/>
      <c r="B128" s="36"/>
      <c r="C128" s="37"/>
      <c r="D128" s="37"/>
      <c r="E128" s="194" t="s">
        <v>402</v>
      </c>
      <c r="F128" s="37"/>
      <c r="G128" s="37"/>
      <c r="H128" s="37"/>
      <c r="I128" s="152"/>
      <c r="J128" s="37"/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403</v>
      </c>
      <c r="D129" s="37"/>
      <c r="E129" s="37"/>
      <c r="F129" s="37"/>
      <c r="G129" s="37"/>
      <c r="H129" s="37"/>
      <c r="I129" s="152"/>
      <c r="J129" s="37"/>
      <c r="K129" s="37"/>
      <c r="L129" s="61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6.5" customHeight="1">
      <c r="A130" s="35"/>
      <c r="B130" s="36"/>
      <c r="C130" s="37"/>
      <c r="D130" s="37"/>
      <c r="E130" s="74" t="str">
        <f>E11</f>
        <v xml:space="preserve">PS 02 - Vodovodní přípojka -  strážní domek</v>
      </c>
      <c r="F130" s="37"/>
      <c r="G130" s="37"/>
      <c r="H130" s="37"/>
      <c r="I130" s="152"/>
      <c r="J130" s="37"/>
      <c r="K130" s="37"/>
      <c r="L130" s="61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36"/>
      <c r="C131" s="37"/>
      <c r="D131" s="37"/>
      <c r="E131" s="37"/>
      <c r="F131" s="37"/>
      <c r="G131" s="37"/>
      <c r="H131" s="37"/>
      <c r="I131" s="152"/>
      <c r="J131" s="37"/>
      <c r="K131" s="37"/>
      <c r="L131" s="61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2" customHeight="1">
      <c r="A132" s="35"/>
      <c r="B132" s="36"/>
      <c r="C132" s="29" t="s">
        <v>20</v>
      </c>
      <c r="D132" s="37"/>
      <c r="E132" s="37"/>
      <c r="F132" s="24" t="str">
        <f>F14</f>
        <v xml:space="preserve"> </v>
      </c>
      <c r="G132" s="37"/>
      <c r="H132" s="37"/>
      <c r="I132" s="154" t="s">
        <v>22</v>
      </c>
      <c r="J132" s="77" t="str">
        <f>IF(J14="","",J14)</f>
        <v>1. 11. 2019</v>
      </c>
      <c r="K132" s="37"/>
      <c r="L132" s="61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152"/>
      <c r="J133" s="37"/>
      <c r="K133" s="37"/>
      <c r="L133" s="61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24</v>
      </c>
      <c r="D134" s="37"/>
      <c r="E134" s="37"/>
      <c r="F134" s="24" t="str">
        <f>E17</f>
        <v xml:space="preserve"> </v>
      </c>
      <c r="G134" s="37"/>
      <c r="H134" s="37"/>
      <c r="I134" s="154" t="s">
        <v>29</v>
      </c>
      <c r="J134" s="33" t="str">
        <f>E23</f>
        <v xml:space="preserve"> </v>
      </c>
      <c r="K134" s="37"/>
      <c r="L134" s="61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5.15" customHeight="1">
      <c r="A135" s="35"/>
      <c r="B135" s="36"/>
      <c r="C135" s="29" t="s">
        <v>27</v>
      </c>
      <c r="D135" s="37"/>
      <c r="E135" s="37"/>
      <c r="F135" s="24" t="str">
        <f>IF(E20="","",E20)</f>
        <v>Vyplň údaj</v>
      </c>
      <c r="G135" s="37"/>
      <c r="H135" s="37"/>
      <c r="I135" s="154" t="s">
        <v>31</v>
      </c>
      <c r="J135" s="33" t="str">
        <f>E26</f>
        <v xml:space="preserve"> </v>
      </c>
      <c r="K135" s="37"/>
      <c r="L135" s="61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0.32" customHeight="1">
      <c r="A136" s="35"/>
      <c r="B136" s="36"/>
      <c r="C136" s="37"/>
      <c r="D136" s="37"/>
      <c r="E136" s="37"/>
      <c r="F136" s="37"/>
      <c r="G136" s="37"/>
      <c r="H136" s="37"/>
      <c r="I136" s="152"/>
      <c r="J136" s="37"/>
      <c r="K136" s="37"/>
      <c r="L136" s="61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11" customFormat="1" ht="29.28" customHeight="1">
      <c r="A137" s="213"/>
      <c r="B137" s="214"/>
      <c r="C137" s="215" t="s">
        <v>118</v>
      </c>
      <c r="D137" s="216" t="s">
        <v>58</v>
      </c>
      <c r="E137" s="216" t="s">
        <v>54</v>
      </c>
      <c r="F137" s="216" t="s">
        <v>55</v>
      </c>
      <c r="G137" s="216" t="s">
        <v>119</v>
      </c>
      <c r="H137" s="216" t="s">
        <v>120</v>
      </c>
      <c r="I137" s="217" t="s">
        <v>121</v>
      </c>
      <c r="J137" s="218" t="s">
        <v>99</v>
      </c>
      <c r="K137" s="219" t="s">
        <v>122</v>
      </c>
      <c r="L137" s="220"/>
      <c r="M137" s="98" t="s">
        <v>1</v>
      </c>
      <c r="N137" s="99" t="s">
        <v>37</v>
      </c>
      <c r="O137" s="99" t="s">
        <v>123</v>
      </c>
      <c r="P137" s="99" t="s">
        <v>124</v>
      </c>
      <c r="Q137" s="99" t="s">
        <v>125</v>
      </c>
      <c r="R137" s="99" t="s">
        <v>126</v>
      </c>
      <c r="S137" s="99" t="s">
        <v>127</v>
      </c>
      <c r="T137" s="100" t="s">
        <v>128</v>
      </c>
      <c r="U137" s="213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/>
    </row>
    <row r="138" s="2" customFormat="1" ht="22.8" customHeight="1">
      <c r="A138" s="35"/>
      <c r="B138" s="36"/>
      <c r="C138" s="105" t="s">
        <v>129</v>
      </c>
      <c r="D138" s="37"/>
      <c r="E138" s="37"/>
      <c r="F138" s="37"/>
      <c r="G138" s="37"/>
      <c r="H138" s="37"/>
      <c r="I138" s="152"/>
      <c r="J138" s="221">
        <f>BK138</f>
        <v>0</v>
      </c>
      <c r="K138" s="37"/>
      <c r="L138" s="41"/>
      <c r="M138" s="101"/>
      <c r="N138" s="222"/>
      <c r="O138" s="102"/>
      <c r="P138" s="223">
        <f>P139+P193+P197+P201+P203</f>
        <v>0</v>
      </c>
      <c r="Q138" s="102"/>
      <c r="R138" s="223">
        <f>R139+R193+R197+R201+R203</f>
        <v>157.717041</v>
      </c>
      <c r="S138" s="102"/>
      <c r="T138" s="224">
        <f>T139+T193+T197+T201+T203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72</v>
      </c>
      <c r="AU138" s="14" t="s">
        <v>101</v>
      </c>
      <c r="BK138" s="225">
        <f>BK139+BK193+BK197+BK201+BK203</f>
        <v>0</v>
      </c>
    </row>
    <row r="139" s="12" customFormat="1" ht="25.92" customHeight="1">
      <c r="A139" s="12"/>
      <c r="B139" s="226"/>
      <c r="C139" s="227"/>
      <c r="D139" s="228" t="s">
        <v>72</v>
      </c>
      <c r="E139" s="229" t="s">
        <v>130</v>
      </c>
      <c r="F139" s="229" t="s">
        <v>131</v>
      </c>
      <c r="G139" s="227"/>
      <c r="H139" s="227"/>
      <c r="I139" s="230"/>
      <c r="J139" s="231">
        <f>BK139</f>
        <v>0</v>
      </c>
      <c r="K139" s="227"/>
      <c r="L139" s="232"/>
      <c r="M139" s="233"/>
      <c r="N139" s="234"/>
      <c r="O139" s="234"/>
      <c r="P139" s="235">
        <f>P140+P162+P164+P169+P190</f>
        <v>0</v>
      </c>
      <c r="Q139" s="234"/>
      <c r="R139" s="235">
        <f>R140+R162+R164+R169+R190</f>
        <v>157.70634849999999</v>
      </c>
      <c r="S139" s="234"/>
      <c r="T139" s="236">
        <f>T140+T162+T164+T169+T190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7" t="s">
        <v>81</v>
      </c>
      <c r="AT139" s="238" t="s">
        <v>72</v>
      </c>
      <c r="AU139" s="238" t="s">
        <v>73</v>
      </c>
      <c r="AY139" s="237" t="s">
        <v>132</v>
      </c>
      <c r="BK139" s="239">
        <f>BK140+BK162+BK164+BK169+BK190</f>
        <v>0</v>
      </c>
    </row>
    <row r="140" s="12" customFormat="1" ht="22.8" customHeight="1">
      <c r="A140" s="12"/>
      <c r="B140" s="226"/>
      <c r="C140" s="227"/>
      <c r="D140" s="228" t="s">
        <v>72</v>
      </c>
      <c r="E140" s="240" t="s">
        <v>81</v>
      </c>
      <c r="F140" s="240" t="s">
        <v>133</v>
      </c>
      <c r="G140" s="227"/>
      <c r="H140" s="227"/>
      <c r="I140" s="230"/>
      <c r="J140" s="241">
        <f>BK140</f>
        <v>0</v>
      </c>
      <c r="K140" s="227"/>
      <c r="L140" s="232"/>
      <c r="M140" s="233"/>
      <c r="N140" s="234"/>
      <c r="O140" s="234"/>
      <c r="P140" s="235">
        <f>SUM(P141:P161)</f>
        <v>0</v>
      </c>
      <c r="Q140" s="234"/>
      <c r="R140" s="235">
        <f>SUM(R141:R161)</f>
        <v>37.842889999999997</v>
      </c>
      <c r="S140" s="234"/>
      <c r="T140" s="236">
        <f>SUM(T141:T161)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7" t="s">
        <v>81</v>
      </c>
      <c r="AT140" s="238" t="s">
        <v>72</v>
      </c>
      <c r="AU140" s="238" t="s">
        <v>81</v>
      </c>
      <c r="AY140" s="237" t="s">
        <v>132</v>
      </c>
      <c r="BK140" s="239">
        <f>SUM(BK141:BK161)</f>
        <v>0</v>
      </c>
    </row>
    <row r="141" s="2" customFormat="1" ht="36" customHeight="1">
      <c r="A141" s="35"/>
      <c r="B141" s="36"/>
      <c r="C141" s="242" t="s">
        <v>81</v>
      </c>
      <c r="D141" s="242" t="s">
        <v>134</v>
      </c>
      <c r="E141" s="243" t="s">
        <v>135</v>
      </c>
      <c r="F141" s="244" t="s">
        <v>136</v>
      </c>
      <c r="G141" s="245" t="s">
        <v>137</v>
      </c>
      <c r="H141" s="246">
        <v>10</v>
      </c>
      <c r="I141" s="247"/>
      <c r="J141" s="248">
        <f>ROUND(I141*H141,2)</f>
        <v>0</v>
      </c>
      <c r="K141" s="249"/>
      <c r="L141" s="41"/>
      <c r="M141" s="250" t="s">
        <v>1</v>
      </c>
      <c r="N141" s="251" t="s">
        <v>40</v>
      </c>
      <c r="O141" s="89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4" t="s">
        <v>138</v>
      </c>
      <c r="AT141" s="254" t="s">
        <v>134</v>
      </c>
      <c r="AU141" s="254" t="s">
        <v>83</v>
      </c>
      <c r="AY141" s="14" t="s">
        <v>132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4" t="s">
        <v>138</v>
      </c>
      <c r="BK141" s="255">
        <f>ROUND(I141*H141,2)</f>
        <v>0</v>
      </c>
      <c r="BL141" s="14" t="s">
        <v>138</v>
      </c>
      <c r="BM141" s="254" t="s">
        <v>506</v>
      </c>
    </row>
    <row r="142" s="2" customFormat="1" ht="48" customHeight="1">
      <c r="A142" s="35"/>
      <c r="B142" s="36"/>
      <c r="C142" s="242" t="s">
        <v>83</v>
      </c>
      <c r="D142" s="242" t="s">
        <v>134</v>
      </c>
      <c r="E142" s="243" t="s">
        <v>140</v>
      </c>
      <c r="F142" s="244" t="s">
        <v>141</v>
      </c>
      <c r="G142" s="245" t="s">
        <v>142</v>
      </c>
      <c r="H142" s="246">
        <v>6.1200000000000001</v>
      </c>
      <c r="I142" s="247"/>
      <c r="J142" s="248">
        <f>ROUND(I142*H142,2)</f>
        <v>0</v>
      </c>
      <c r="K142" s="249"/>
      <c r="L142" s="41"/>
      <c r="M142" s="250" t="s">
        <v>1</v>
      </c>
      <c r="N142" s="251" t="s">
        <v>40</v>
      </c>
      <c r="O142" s="89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4" t="s">
        <v>138</v>
      </c>
      <c r="AT142" s="254" t="s">
        <v>134</v>
      </c>
      <c r="AU142" s="254" t="s">
        <v>83</v>
      </c>
      <c r="AY142" s="14" t="s">
        <v>132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4" t="s">
        <v>138</v>
      </c>
      <c r="BK142" s="255">
        <f>ROUND(I142*H142,2)</f>
        <v>0</v>
      </c>
      <c r="BL142" s="14" t="s">
        <v>138</v>
      </c>
      <c r="BM142" s="254" t="s">
        <v>507</v>
      </c>
    </row>
    <row r="143" s="2" customFormat="1" ht="36" customHeight="1">
      <c r="A143" s="35"/>
      <c r="B143" s="36"/>
      <c r="C143" s="242" t="s">
        <v>144</v>
      </c>
      <c r="D143" s="242" t="s">
        <v>134</v>
      </c>
      <c r="E143" s="243" t="s">
        <v>145</v>
      </c>
      <c r="F143" s="244" t="s">
        <v>146</v>
      </c>
      <c r="G143" s="245" t="s">
        <v>142</v>
      </c>
      <c r="H143" s="246">
        <v>4.5</v>
      </c>
      <c r="I143" s="247"/>
      <c r="J143" s="248">
        <f>ROUND(I143*H143,2)</f>
        <v>0</v>
      </c>
      <c r="K143" s="249"/>
      <c r="L143" s="41"/>
      <c r="M143" s="250" t="s">
        <v>1</v>
      </c>
      <c r="N143" s="251" t="s">
        <v>40</v>
      </c>
      <c r="O143" s="89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4" t="s">
        <v>138</v>
      </c>
      <c r="AT143" s="254" t="s">
        <v>134</v>
      </c>
      <c r="AU143" s="254" t="s">
        <v>83</v>
      </c>
      <c r="AY143" s="14" t="s">
        <v>132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4" t="s">
        <v>138</v>
      </c>
      <c r="BK143" s="255">
        <f>ROUND(I143*H143,2)</f>
        <v>0</v>
      </c>
      <c r="BL143" s="14" t="s">
        <v>138</v>
      </c>
      <c r="BM143" s="254" t="s">
        <v>508</v>
      </c>
    </row>
    <row r="144" s="2" customFormat="1" ht="36" customHeight="1">
      <c r="A144" s="35"/>
      <c r="B144" s="36"/>
      <c r="C144" s="242" t="s">
        <v>138</v>
      </c>
      <c r="D144" s="242" t="s">
        <v>134</v>
      </c>
      <c r="E144" s="243" t="s">
        <v>509</v>
      </c>
      <c r="F144" s="244" t="s">
        <v>510</v>
      </c>
      <c r="G144" s="245" t="s">
        <v>142</v>
      </c>
      <c r="H144" s="246">
        <v>52.003999999999998</v>
      </c>
      <c r="I144" s="247"/>
      <c r="J144" s="248">
        <f>ROUND(I144*H144,2)</f>
        <v>0</v>
      </c>
      <c r="K144" s="249"/>
      <c r="L144" s="41"/>
      <c r="M144" s="250" t="s">
        <v>1</v>
      </c>
      <c r="N144" s="251" t="s">
        <v>40</v>
      </c>
      <c r="O144" s="89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4" t="s">
        <v>138</v>
      </c>
      <c r="AT144" s="254" t="s">
        <v>134</v>
      </c>
      <c r="AU144" s="254" t="s">
        <v>83</v>
      </c>
      <c r="AY144" s="14" t="s">
        <v>132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4" t="s">
        <v>138</v>
      </c>
      <c r="BK144" s="255">
        <f>ROUND(I144*H144,2)</f>
        <v>0</v>
      </c>
      <c r="BL144" s="14" t="s">
        <v>138</v>
      </c>
      <c r="BM144" s="254" t="s">
        <v>511</v>
      </c>
    </row>
    <row r="145" s="2" customFormat="1" ht="36" customHeight="1">
      <c r="A145" s="35"/>
      <c r="B145" s="36"/>
      <c r="C145" s="242" t="s">
        <v>512</v>
      </c>
      <c r="D145" s="242" t="s">
        <v>134</v>
      </c>
      <c r="E145" s="243" t="s">
        <v>513</v>
      </c>
      <c r="F145" s="244" t="s">
        <v>514</v>
      </c>
      <c r="G145" s="245" t="s">
        <v>142</v>
      </c>
      <c r="H145" s="246">
        <v>52.003999999999998</v>
      </c>
      <c r="I145" s="247"/>
      <c r="J145" s="248">
        <f>ROUND(I145*H145,2)</f>
        <v>0</v>
      </c>
      <c r="K145" s="249"/>
      <c r="L145" s="41"/>
      <c r="M145" s="250" t="s">
        <v>1</v>
      </c>
      <c r="N145" s="251" t="s">
        <v>40</v>
      </c>
      <c r="O145" s="89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4" t="s">
        <v>138</v>
      </c>
      <c r="AT145" s="254" t="s">
        <v>134</v>
      </c>
      <c r="AU145" s="254" t="s">
        <v>83</v>
      </c>
      <c r="AY145" s="14" t="s">
        <v>132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4" t="s">
        <v>138</v>
      </c>
      <c r="BK145" s="255">
        <f>ROUND(I145*H145,2)</f>
        <v>0</v>
      </c>
      <c r="BL145" s="14" t="s">
        <v>138</v>
      </c>
      <c r="BM145" s="254" t="s">
        <v>515</v>
      </c>
    </row>
    <row r="146" s="2" customFormat="1" ht="36" customHeight="1">
      <c r="A146" s="35"/>
      <c r="B146" s="36"/>
      <c r="C146" s="242" t="s">
        <v>151</v>
      </c>
      <c r="D146" s="242" t="s">
        <v>134</v>
      </c>
      <c r="E146" s="243" t="s">
        <v>516</v>
      </c>
      <c r="F146" s="244" t="s">
        <v>517</v>
      </c>
      <c r="G146" s="245" t="s">
        <v>142</v>
      </c>
      <c r="H146" s="246">
        <v>132</v>
      </c>
      <c r="I146" s="247"/>
      <c r="J146" s="248">
        <f>ROUND(I146*H146,2)</f>
        <v>0</v>
      </c>
      <c r="K146" s="249"/>
      <c r="L146" s="41"/>
      <c r="M146" s="250" t="s">
        <v>1</v>
      </c>
      <c r="N146" s="251" t="s">
        <v>40</v>
      </c>
      <c r="O146" s="89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4" t="s">
        <v>138</v>
      </c>
      <c r="AT146" s="254" t="s">
        <v>134</v>
      </c>
      <c r="AU146" s="254" t="s">
        <v>83</v>
      </c>
      <c r="AY146" s="14" t="s">
        <v>132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4" t="s">
        <v>138</v>
      </c>
      <c r="BK146" s="255">
        <f>ROUND(I146*H146,2)</f>
        <v>0</v>
      </c>
      <c r="BL146" s="14" t="s">
        <v>138</v>
      </c>
      <c r="BM146" s="254" t="s">
        <v>518</v>
      </c>
    </row>
    <row r="147" s="2" customFormat="1" ht="48" customHeight="1">
      <c r="A147" s="35"/>
      <c r="B147" s="36"/>
      <c r="C147" s="242" t="s">
        <v>155</v>
      </c>
      <c r="D147" s="242" t="s">
        <v>134</v>
      </c>
      <c r="E147" s="243" t="s">
        <v>152</v>
      </c>
      <c r="F147" s="244" t="s">
        <v>153</v>
      </c>
      <c r="G147" s="245" t="s">
        <v>142</v>
      </c>
      <c r="H147" s="246">
        <v>132</v>
      </c>
      <c r="I147" s="247"/>
      <c r="J147" s="248">
        <f>ROUND(I147*H147,2)</f>
        <v>0</v>
      </c>
      <c r="K147" s="249"/>
      <c r="L147" s="41"/>
      <c r="M147" s="250" t="s">
        <v>1</v>
      </c>
      <c r="N147" s="251" t="s">
        <v>40</v>
      </c>
      <c r="O147" s="89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4" t="s">
        <v>138</v>
      </c>
      <c r="AT147" s="254" t="s">
        <v>134</v>
      </c>
      <c r="AU147" s="254" t="s">
        <v>83</v>
      </c>
      <c r="AY147" s="14" t="s">
        <v>132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4" t="s">
        <v>138</v>
      </c>
      <c r="BK147" s="255">
        <f>ROUND(I147*H147,2)</f>
        <v>0</v>
      </c>
      <c r="BL147" s="14" t="s">
        <v>138</v>
      </c>
      <c r="BM147" s="254" t="s">
        <v>519</v>
      </c>
    </row>
    <row r="148" s="2" customFormat="1" ht="36" customHeight="1">
      <c r="A148" s="35"/>
      <c r="B148" s="36"/>
      <c r="C148" s="242" t="s">
        <v>159</v>
      </c>
      <c r="D148" s="242" t="s">
        <v>134</v>
      </c>
      <c r="E148" s="243" t="s">
        <v>156</v>
      </c>
      <c r="F148" s="244" t="s">
        <v>157</v>
      </c>
      <c r="G148" s="245" t="s">
        <v>137</v>
      </c>
      <c r="H148" s="246">
        <v>220</v>
      </c>
      <c r="I148" s="247"/>
      <c r="J148" s="248">
        <f>ROUND(I148*H148,2)</f>
        <v>0</v>
      </c>
      <c r="K148" s="249"/>
      <c r="L148" s="41"/>
      <c r="M148" s="250" t="s">
        <v>1</v>
      </c>
      <c r="N148" s="251" t="s">
        <v>40</v>
      </c>
      <c r="O148" s="89"/>
      <c r="P148" s="252">
        <f>O148*H148</f>
        <v>0</v>
      </c>
      <c r="Q148" s="252">
        <v>0.00058</v>
      </c>
      <c r="R148" s="252">
        <f>Q148*H148</f>
        <v>0.12759999999999999</v>
      </c>
      <c r="S148" s="252">
        <v>0</v>
      </c>
      <c r="T148" s="25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4" t="s">
        <v>138</v>
      </c>
      <c r="AT148" s="254" t="s">
        <v>134</v>
      </c>
      <c r="AU148" s="254" t="s">
        <v>83</v>
      </c>
      <c r="AY148" s="14" t="s">
        <v>132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4" t="s">
        <v>138</v>
      </c>
      <c r="BK148" s="255">
        <f>ROUND(I148*H148,2)</f>
        <v>0</v>
      </c>
      <c r="BL148" s="14" t="s">
        <v>138</v>
      </c>
      <c r="BM148" s="254" t="s">
        <v>520</v>
      </c>
    </row>
    <row r="149" s="2" customFormat="1" ht="36" customHeight="1">
      <c r="A149" s="35"/>
      <c r="B149" s="36"/>
      <c r="C149" s="242" t="s">
        <v>163</v>
      </c>
      <c r="D149" s="242" t="s">
        <v>134</v>
      </c>
      <c r="E149" s="243" t="s">
        <v>160</v>
      </c>
      <c r="F149" s="244" t="s">
        <v>161</v>
      </c>
      <c r="G149" s="245" t="s">
        <v>137</v>
      </c>
      <c r="H149" s="246">
        <v>220</v>
      </c>
      <c r="I149" s="247"/>
      <c r="J149" s="248">
        <f>ROUND(I149*H149,2)</f>
        <v>0</v>
      </c>
      <c r="K149" s="249"/>
      <c r="L149" s="41"/>
      <c r="M149" s="250" t="s">
        <v>1</v>
      </c>
      <c r="N149" s="251" t="s">
        <v>40</v>
      </c>
      <c r="O149" s="89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4" t="s">
        <v>138</v>
      </c>
      <c r="AT149" s="254" t="s">
        <v>134</v>
      </c>
      <c r="AU149" s="254" t="s">
        <v>83</v>
      </c>
      <c r="AY149" s="14" t="s">
        <v>132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4" t="s">
        <v>138</v>
      </c>
      <c r="BK149" s="255">
        <f>ROUND(I149*H149,2)</f>
        <v>0</v>
      </c>
      <c r="BL149" s="14" t="s">
        <v>138</v>
      </c>
      <c r="BM149" s="254" t="s">
        <v>521</v>
      </c>
    </row>
    <row r="150" s="2" customFormat="1" ht="60" customHeight="1">
      <c r="A150" s="35"/>
      <c r="B150" s="36"/>
      <c r="C150" s="242" t="s">
        <v>167</v>
      </c>
      <c r="D150" s="242" t="s">
        <v>134</v>
      </c>
      <c r="E150" s="243" t="s">
        <v>168</v>
      </c>
      <c r="F150" s="244" t="s">
        <v>169</v>
      </c>
      <c r="G150" s="245" t="s">
        <v>142</v>
      </c>
      <c r="H150" s="246">
        <v>24.48</v>
      </c>
      <c r="I150" s="247"/>
      <c r="J150" s="248">
        <f>ROUND(I150*H150,2)</f>
        <v>0</v>
      </c>
      <c r="K150" s="249"/>
      <c r="L150" s="41"/>
      <c r="M150" s="250" t="s">
        <v>1</v>
      </c>
      <c r="N150" s="251" t="s">
        <v>40</v>
      </c>
      <c r="O150" s="89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4" t="s">
        <v>138</v>
      </c>
      <c r="AT150" s="254" t="s">
        <v>134</v>
      </c>
      <c r="AU150" s="254" t="s">
        <v>83</v>
      </c>
      <c r="AY150" s="14" t="s">
        <v>132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4" t="s">
        <v>138</v>
      </c>
      <c r="BK150" s="255">
        <f>ROUND(I150*H150,2)</f>
        <v>0</v>
      </c>
      <c r="BL150" s="14" t="s">
        <v>138</v>
      </c>
      <c r="BM150" s="254" t="s">
        <v>522</v>
      </c>
    </row>
    <row r="151" s="2" customFormat="1" ht="36" customHeight="1">
      <c r="A151" s="35"/>
      <c r="B151" s="36"/>
      <c r="C151" s="242" t="s">
        <v>171</v>
      </c>
      <c r="D151" s="242" t="s">
        <v>134</v>
      </c>
      <c r="E151" s="243" t="s">
        <v>164</v>
      </c>
      <c r="F151" s="244" t="s">
        <v>165</v>
      </c>
      <c r="G151" s="245" t="s">
        <v>142</v>
      </c>
      <c r="H151" s="246">
        <v>24.48</v>
      </c>
      <c r="I151" s="247"/>
      <c r="J151" s="248">
        <f>ROUND(I151*H151,2)</f>
        <v>0</v>
      </c>
      <c r="K151" s="249"/>
      <c r="L151" s="41"/>
      <c r="M151" s="250" t="s">
        <v>1</v>
      </c>
      <c r="N151" s="251" t="s">
        <v>40</v>
      </c>
      <c r="O151" s="89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4" t="s">
        <v>138</v>
      </c>
      <c r="AT151" s="254" t="s">
        <v>134</v>
      </c>
      <c r="AU151" s="254" t="s">
        <v>83</v>
      </c>
      <c r="AY151" s="14" t="s">
        <v>132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4" t="s">
        <v>138</v>
      </c>
      <c r="BK151" s="255">
        <f>ROUND(I151*H151,2)</f>
        <v>0</v>
      </c>
      <c r="BL151" s="14" t="s">
        <v>138</v>
      </c>
      <c r="BM151" s="254" t="s">
        <v>523</v>
      </c>
    </row>
    <row r="152" s="2" customFormat="1" ht="16.5" customHeight="1">
      <c r="A152" s="35"/>
      <c r="B152" s="36"/>
      <c r="C152" s="242" t="s">
        <v>175</v>
      </c>
      <c r="D152" s="242" t="s">
        <v>134</v>
      </c>
      <c r="E152" s="243" t="s">
        <v>172</v>
      </c>
      <c r="F152" s="244" t="s">
        <v>173</v>
      </c>
      <c r="G152" s="245" t="s">
        <v>142</v>
      </c>
      <c r="H152" s="246">
        <v>24.48</v>
      </c>
      <c r="I152" s="247"/>
      <c r="J152" s="248">
        <f>ROUND(I152*H152,2)</f>
        <v>0</v>
      </c>
      <c r="K152" s="249"/>
      <c r="L152" s="41"/>
      <c r="M152" s="250" t="s">
        <v>1</v>
      </c>
      <c r="N152" s="251" t="s">
        <v>40</v>
      </c>
      <c r="O152" s="89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4" t="s">
        <v>138</v>
      </c>
      <c r="AT152" s="254" t="s">
        <v>134</v>
      </c>
      <c r="AU152" s="254" t="s">
        <v>83</v>
      </c>
      <c r="AY152" s="14" t="s">
        <v>132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4" t="s">
        <v>138</v>
      </c>
      <c r="BK152" s="255">
        <f>ROUND(I152*H152,2)</f>
        <v>0</v>
      </c>
      <c r="BL152" s="14" t="s">
        <v>138</v>
      </c>
      <c r="BM152" s="254" t="s">
        <v>524</v>
      </c>
    </row>
    <row r="153" s="2" customFormat="1" ht="36" customHeight="1">
      <c r="A153" s="35"/>
      <c r="B153" s="36"/>
      <c r="C153" s="242" t="s">
        <v>180</v>
      </c>
      <c r="D153" s="242" t="s">
        <v>134</v>
      </c>
      <c r="E153" s="243" t="s">
        <v>176</v>
      </c>
      <c r="F153" s="244" t="s">
        <v>177</v>
      </c>
      <c r="G153" s="245" t="s">
        <v>178</v>
      </c>
      <c r="H153" s="246">
        <v>48.960000000000001</v>
      </c>
      <c r="I153" s="247"/>
      <c r="J153" s="248">
        <f>ROUND(I153*H153,2)</f>
        <v>0</v>
      </c>
      <c r="K153" s="249"/>
      <c r="L153" s="41"/>
      <c r="M153" s="250" t="s">
        <v>1</v>
      </c>
      <c r="N153" s="251" t="s">
        <v>40</v>
      </c>
      <c r="O153" s="89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4" t="s">
        <v>138</v>
      </c>
      <c r="AT153" s="254" t="s">
        <v>134</v>
      </c>
      <c r="AU153" s="254" t="s">
        <v>83</v>
      </c>
      <c r="AY153" s="14" t="s">
        <v>132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4" t="s">
        <v>138</v>
      </c>
      <c r="BK153" s="255">
        <f>ROUND(I153*H153,2)</f>
        <v>0</v>
      </c>
      <c r="BL153" s="14" t="s">
        <v>138</v>
      </c>
      <c r="BM153" s="254" t="s">
        <v>525</v>
      </c>
    </row>
    <row r="154" s="2" customFormat="1" ht="36" customHeight="1">
      <c r="A154" s="35"/>
      <c r="B154" s="36"/>
      <c r="C154" s="242" t="s">
        <v>184</v>
      </c>
      <c r="D154" s="242" t="s">
        <v>134</v>
      </c>
      <c r="E154" s="243" t="s">
        <v>190</v>
      </c>
      <c r="F154" s="244" t="s">
        <v>191</v>
      </c>
      <c r="G154" s="245" t="s">
        <v>142</v>
      </c>
      <c r="H154" s="246">
        <v>159.52000000000001</v>
      </c>
      <c r="I154" s="247"/>
      <c r="J154" s="248">
        <f>ROUND(I154*H154,2)</f>
        <v>0</v>
      </c>
      <c r="K154" s="249"/>
      <c r="L154" s="41"/>
      <c r="M154" s="250" t="s">
        <v>1</v>
      </c>
      <c r="N154" s="251" t="s">
        <v>40</v>
      </c>
      <c r="O154" s="89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4" t="s">
        <v>138</v>
      </c>
      <c r="AT154" s="254" t="s">
        <v>134</v>
      </c>
      <c r="AU154" s="254" t="s">
        <v>83</v>
      </c>
      <c r="AY154" s="14" t="s">
        <v>132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4" t="s">
        <v>138</v>
      </c>
      <c r="BK154" s="255">
        <f>ROUND(I154*H154,2)</f>
        <v>0</v>
      </c>
      <c r="BL154" s="14" t="s">
        <v>138</v>
      </c>
      <c r="BM154" s="254" t="s">
        <v>526</v>
      </c>
    </row>
    <row r="155" s="2" customFormat="1" ht="60" customHeight="1">
      <c r="A155" s="35"/>
      <c r="B155" s="36"/>
      <c r="C155" s="242" t="s">
        <v>189</v>
      </c>
      <c r="D155" s="242" t="s">
        <v>134</v>
      </c>
      <c r="E155" s="243" t="s">
        <v>181</v>
      </c>
      <c r="F155" s="244" t="s">
        <v>182</v>
      </c>
      <c r="G155" s="245" t="s">
        <v>142</v>
      </c>
      <c r="H155" s="246">
        <v>19.800000000000001</v>
      </c>
      <c r="I155" s="247"/>
      <c r="J155" s="248">
        <f>ROUND(I155*H155,2)</f>
        <v>0</v>
      </c>
      <c r="K155" s="249"/>
      <c r="L155" s="41"/>
      <c r="M155" s="250" t="s">
        <v>1</v>
      </c>
      <c r="N155" s="251" t="s">
        <v>40</v>
      </c>
      <c r="O155" s="89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4" t="s">
        <v>138</v>
      </c>
      <c r="AT155" s="254" t="s">
        <v>134</v>
      </c>
      <c r="AU155" s="254" t="s">
        <v>83</v>
      </c>
      <c r="AY155" s="14" t="s">
        <v>132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4" t="s">
        <v>138</v>
      </c>
      <c r="BK155" s="255">
        <f>ROUND(I155*H155,2)</f>
        <v>0</v>
      </c>
      <c r="BL155" s="14" t="s">
        <v>138</v>
      </c>
      <c r="BM155" s="254" t="s">
        <v>527</v>
      </c>
    </row>
    <row r="156" s="2" customFormat="1" ht="16.5" customHeight="1">
      <c r="A156" s="35"/>
      <c r="B156" s="36"/>
      <c r="C156" s="256" t="s">
        <v>8</v>
      </c>
      <c r="D156" s="256" t="s">
        <v>185</v>
      </c>
      <c r="E156" s="257" t="s">
        <v>186</v>
      </c>
      <c r="F156" s="258" t="s">
        <v>187</v>
      </c>
      <c r="G156" s="259" t="s">
        <v>178</v>
      </c>
      <c r="H156" s="260">
        <v>37.619999999999997</v>
      </c>
      <c r="I156" s="261"/>
      <c r="J156" s="262">
        <f>ROUND(I156*H156,2)</f>
        <v>0</v>
      </c>
      <c r="K156" s="263"/>
      <c r="L156" s="264"/>
      <c r="M156" s="265" t="s">
        <v>1</v>
      </c>
      <c r="N156" s="266" t="s">
        <v>40</v>
      </c>
      <c r="O156" s="89"/>
      <c r="P156" s="252">
        <f>O156*H156</f>
        <v>0</v>
      </c>
      <c r="Q156" s="252">
        <v>1</v>
      </c>
      <c r="R156" s="252">
        <f>Q156*H156</f>
        <v>37.619999999999997</v>
      </c>
      <c r="S156" s="252">
        <v>0</v>
      </c>
      <c r="T156" s="25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4" t="s">
        <v>163</v>
      </c>
      <c r="AT156" s="254" t="s">
        <v>185</v>
      </c>
      <c r="AU156" s="254" t="s">
        <v>83</v>
      </c>
      <c r="AY156" s="14" t="s">
        <v>132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4" t="s">
        <v>138</v>
      </c>
      <c r="BK156" s="255">
        <f>ROUND(I156*H156,2)</f>
        <v>0</v>
      </c>
      <c r="BL156" s="14" t="s">
        <v>138</v>
      </c>
      <c r="BM156" s="254" t="s">
        <v>528</v>
      </c>
    </row>
    <row r="157" s="2" customFormat="1" ht="36" customHeight="1">
      <c r="A157" s="35"/>
      <c r="B157" s="36"/>
      <c r="C157" s="242" t="s">
        <v>196</v>
      </c>
      <c r="D157" s="242" t="s">
        <v>134</v>
      </c>
      <c r="E157" s="243" t="s">
        <v>193</v>
      </c>
      <c r="F157" s="244" t="s">
        <v>194</v>
      </c>
      <c r="G157" s="245" t="s">
        <v>137</v>
      </c>
      <c r="H157" s="246">
        <v>20.399999999999999</v>
      </c>
      <c r="I157" s="247"/>
      <c r="J157" s="248">
        <f>ROUND(I157*H157,2)</f>
        <v>0</v>
      </c>
      <c r="K157" s="249"/>
      <c r="L157" s="41"/>
      <c r="M157" s="250" t="s">
        <v>1</v>
      </c>
      <c r="N157" s="251" t="s">
        <v>40</v>
      </c>
      <c r="O157" s="89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4" t="s">
        <v>138</v>
      </c>
      <c r="AT157" s="254" t="s">
        <v>134</v>
      </c>
      <c r="AU157" s="254" t="s">
        <v>83</v>
      </c>
      <c r="AY157" s="14" t="s">
        <v>132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4" t="s">
        <v>138</v>
      </c>
      <c r="BK157" s="255">
        <f>ROUND(I157*H157,2)</f>
        <v>0</v>
      </c>
      <c r="BL157" s="14" t="s">
        <v>138</v>
      </c>
      <c r="BM157" s="254" t="s">
        <v>529</v>
      </c>
    </row>
    <row r="158" s="2" customFormat="1" ht="36" customHeight="1">
      <c r="A158" s="35"/>
      <c r="B158" s="36"/>
      <c r="C158" s="242" t="s">
        <v>200</v>
      </c>
      <c r="D158" s="242" t="s">
        <v>134</v>
      </c>
      <c r="E158" s="243" t="s">
        <v>197</v>
      </c>
      <c r="F158" s="244" t="s">
        <v>198</v>
      </c>
      <c r="G158" s="245" t="s">
        <v>137</v>
      </c>
      <c r="H158" s="246">
        <v>20.399999999999999</v>
      </c>
      <c r="I158" s="247"/>
      <c r="J158" s="248">
        <f>ROUND(I158*H158,2)</f>
        <v>0</v>
      </c>
      <c r="K158" s="249"/>
      <c r="L158" s="41"/>
      <c r="M158" s="250" t="s">
        <v>1</v>
      </c>
      <c r="N158" s="251" t="s">
        <v>40</v>
      </c>
      <c r="O158" s="89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4" t="s">
        <v>138</v>
      </c>
      <c r="AT158" s="254" t="s">
        <v>134</v>
      </c>
      <c r="AU158" s="254" t="s">
        <v>83</v>
      </c>
      <c r="AY158" s="14" t="s">
        <v>132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4" t="s">
        <v>138</v>
      </c>
      <c r="BK158" s="255">
        <f>ROUND(I158*H158,2)</f>
        <v>0</v>
      </c>
      <c r="BL158" s="14" t="s">
        <v>138</v>
      </c>
      <c r="BM158" s="254" t="s">
        <v>530</v>
      </c>
    </row>
    <row r="159" s="2" customFormat="1" ht="16.5" customHeight="1">
      <c r="A159" s="35"/>
      <c r="B159" s="36"/>
      <c r="C159" s="256" t="s">
        <v>206</v>
      </c>
      <c r="D159" s="256" t="s">
        <v>185</v>
      </c>
      <c r="E159" s="257" t="s">
        <v>201</v>
      </c>
      <c r="F159" s="258" t="s">
        <v>202</v>
      </c>
      <c r="G159" s="259" t="s">
        <v>203</v>
      </c>
      <c r="H159" s="260">
        <v>3</v>
      </c>
      <c r="I159" s="261"/>
      <c r="J159" s="262">
        <f>ROUND(I159*H159,2)</f>
        <v>0</v>
      </c>
      <c r="K159" s="263"/>
      <c r="L159" s="264"/>
      <c r="M159" s="265" t="s">
        <v>1</v>
      </c>
      <c r="N159" s="266" t="s">
        <v>40</v>
      </c>
      <c r="O159" s="89"/>
      <c r="P159" s="252">
        <f>O159*H159</f>
        <v>0</v>
      </c>
      <c r="Q159" s="252">
        <v>0.001</v>
      </c>
      <c r="R159" s="252">
        <f>Q159*H159</f>
        <v>0.0030000000000000001</v>
      </c>
      <c r="S159" s="252">
        <v>0</v>
      </c>
      <c r="T159" s="25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4" t="s">
        <v>163</v>
      </c>
      <c r="AT159" s="254" t="s">
        <v>185</v>
      </c>
      <c r="AU159" s="254" t="s">
        <v>83</v>
      </c>
      <c r="AY159" s="14" t="s">
        <v>132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4" t="s">
        <v>138</v>
      </c>
      <c r="BK159" s="255">
        <f>ROUND(I159*H159,2)</f>
        <v>0</v>
      </c>
      <c r="BL159" s="14" t="s">
        <v>138</v>
      </c>
      <c r="BM159" s="254" t="s">
        <v>531</v>
      </c>
    </row>
    <row r="160" s="2" customFormat="1" ht="36" customHeight="1">
      <c r="A160" s="35"/>
      <c r="B160" s="36"/>
      <c r="C160" s="242" t="s">
        <v>210</v>
      </c>
      <c r="D160" s="242" t="s">
        <v>134</v>
      </c>
      <c r="E160" s="243" t="s">
        <v>532</v>
      </c>
      <c r="F160" s="244" t="s">
        <v>533</v>
      </c>
      <c r="G160" s="245" t="s">
        <v>225</v>
      </c>
      <c r="H160" s="246">
        <v>11</v>
      </c>
      <c r="I160" s="247"/>
      <c r="J160" s="248">
        <f>ROUND(I160*H160,2)</f>
        <v>0</v>
      </c>
      <c r="K160" s="249"/>
      <c r="L160" s="41"/>
      <c r="M160" s="250" t="s">
        <v>1</v>
      </c>
      <c r="N160" s="251" t="s">
        <v>40</v>
      </c>
      <c r="O160" s="89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54" t="s">
        <v>138</v>
      </c>
      <c r="AT160" s="254" t="s">
        <v>134</v>
      </c>
      <c r="AU160" s="254" t="s">
        <v>83</v>
      </c>
      <c r="AY160" s="14" t="s">
        <v>132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4" t="s">
        <v>138</v>
      </c>
      <c r="BK160" s="255">
        <f>ROUND(I160*H160,2)</f>
        <v>0</v>
      </c>
      <c r="BL160" s="14" t="s">
        <v>138</v>
      </c>
      <c r="BM160" s="254" t="s">
        <v>534</v>
      </c>
    </row>
    <row r="161" s="2" customFormat="1" ht="24" customHeight="1">
      <c r="A161" s="35"/>
      <c r="B161" s="36"/>
      <c r="C161" s="256" t="s">
        <v>214</v>
      </c>
      <c r="D161" s="256" t="s">
        <v>185</v>
      </c>
      <c r="E161" s="257" t="s">
        <v>535</v>
      </c>
      <c r="F161" s="258" t="s">
        <v>536</v>
      </c>
      <c r="G161" s="259" t="s">
        <v>225</v>
      </c>
      <c r="H161" s="260">
        <v>11</v>
      </c>
      <c r="I161" s="261"/>
      <c r="J161" s="262">
        <f>ROUND(I161*H161,2)</f>
        <v>0</v>
      </c>
      <c r="K161" s="263"/>
      <c r="L161" s="264"/>
      <c r="M161" s="265" t="s">
        <v>1</v>
      </c>
      <c r="N161" s="266" t="s">
        <v>40</v>
      </c>
      <c r="O161" s="89"/>
      <c r="P161" s="252">
        <f>O161*H161</f>
        <v>0</v>
      </c>
      <c r="Q161" s="252">
        <v>0.0083899999999999999</v>
      </c>
      <c r="R161" s="252">
        <f>Q161*H161</f>
        <v>0.092289999999999997</v>
      </c>
      <c r="S161" s="252">
        <v>0</v>
      </c>
      <c r="T161" s="25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54" t="s">
        <v>163</v>
      </c>
      <c r="AT161" s="254" t="s">
        <v>185</v>
      </c>
      <c r="AU161" s="254" t="s">
        <v>83</v>
      </c>
      <c r="AY161" s="14" t="s">
        <v>132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4" t="s">
        <v>138</v>
      </c>
      <c r="BK161" s="255">
        <f>ROUND(I161*H161,2)</f>
        <v>0</v>
      </c>
      <c r="BL161" s="14" t="s">
        <v>138</v>
      </c>
      <c r="BM161" s="254" t="s">
        <v>537</v>
      </c>
    </row>
    <row r="162" s="12" customFormat="1" ht="22.8" customHeight="1">
      <c r="A162" s="12"/>
      <c r="B162" s="226"/>
      <c r="C162" s="227"/>
      <c r="D162" s="228" t="s">
        <v>72</v>
      </c>
      <c r="E162" s="240" t="s">
        <v>138</v>
      </c>
      <c r="F162" s="240" t="s">
        <v>538</v>
      </c>
      <c r="G162" s="227"/>
      <c r="H162" s="227"/>
      <c r="I162" s="230"/>
      <c r="J162" s="241">
        <f>BK162</f>
        <v>0</v>
      </c>
      <c r="K162" s="227"/>
      <c r="L162" s="232"/>
      <c r="M162" s="233"/>
      <c r="N162" s="234"/>
      <c r="O162" s="234"/>
      <c r="P162" s="235">
        <f>P163</f>
        <v>0</v>
      </c>
      <c r="Q162" s="234"/>
      <c r="R162" s="235">
        <f>R163</f>
        <v>1.0598399999999999</v>
      </c>
      <c r="S162" s="234"/>
      <c r="T162" s="236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7" t="s">
        <v>81</v>
      </c>
      <c r="AT162" s="238" t="s">
        <v>72</v>
      </c>
      <c r="AU162" s="238" t="s">
        <v>81</v>
      </c>
      <c r="AY162" s="237" t="s">
        <v>132</v>
      </c>
      <c r="BK162" s="239">
        <f>BK163</f>
        <v>0</v>
      </c>
    </row>
    <row r="163" s="2" customFormat="1" ht="36" customHeight="1">
      <c r="A163" s="35"/>
      <c r="B163" s="36"/>
      <c r="C163" s="242" t="s">
        <v>7</v>
      </c>
      <c r="D163" s="242" t="s">
        <v>134</v>
      </c>
      <c r="E163" s="243" t="s">
        <v>539</v>
      </c>
      <c r="F163" s="244" t="s">
        <v>540</v>
      </c>
      <c r="G163" s="245" t="s">
        <v>234</v>
      </c>
      <c r="H163" s="246">
        <v>4</v>
      </c>
      <c r="I163" s="247"/>
      <c r="J163" s="248">
        <f>ROUND(I163*H163,2)</f>
        <v>0</v>
      </c>
      <c r="K163" s="249"/>
      <c r="L163" s="41"/>
      <c r="M163" s="250" t="s">
        <v>1</v>
      </c>
      <c r="N163" s="251" t="s">
        <v>40</v>
      </c>
      <c r="O163" s="89"/>
      <c r="P163" s="252">
        <f>O163*H163</f>
        <v>0</v>
      </c>
      <c r="Q163" s="252">
        <v>0.26495999999999997</v>
      </c>
      <c r="R163" s="252">
        <f>Q163*H163</f>
        <v>1.0598399999999999</v>
      </c>
      <c r="S163" s="252">
        <v>0</v>
      </c>
      <c r="T163" s="25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54" t="s">
        <v>138</v>
      </c>
      <c r="AT163" s="254" t="s">
        <v>134</v>
      </c>
      <c r="AU163" s="254" t="s">
        <v>83</v>
      </c>
      <c r="AY163" s="14" t="s">
        <v>132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4" t="s">
        <v>138</v>
      </c>
      <c r="BK163" s="255">
        <f>ROUND(I163*H163,2)</f>
        <v>0</v>
      </c>
      <c r="BL163" s="14" t="s">
        <v>138</v>
      </c>
      <c r="BM163" s="254" t="s">
        <v>541</v>
      </c>
    </row>
    <row r="164" s="12" customFormat="1" ht="22.8" customHeight="1">
      <c r="A164" s="12"/>
      <c r="B164" s="226"/>
      <c r="C164" s="227"/>
      <c r="D164" s="228" t="s">
        <v>72</v>
      </c>
      <c r="E164" s="240" t="s">
        <v>151</v>
      </c>
      <c r="F164" s="240" t="s">
        <v>205</v>
      </c>
      <c r="G164" s="227"/>
      <c r="H164" s="227"/>
      <c r="I164" s="230"/>
      <c r="J164" s="241">
        <f>BK164</f>
        <v>0</v>
      </c>
      <c r="K164" s="227"/>
      <c r="L164" s="232"/>
      <c r="M164" s="233"/>
      <c r="N164" s="234"/>
      <c r="O164" s="234"/>
      <c r="P164" s="235">
        <f>SUM(P165:P168)</f>
        <v>0</v>
      </c>
      <c r="Q164" s="234"/>
      <c r="R164" s="235">
        <f>SUM(R165:R168)</f>
        <v>112.41576000000001</v>
      </c>
      <c r="S164" s="234"/>
      <c r="T164" s="236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7" t="s">
        <v>81</v>
      </c>
      <c r="AT164" s="238" t="s">
        <v>72</v>
      </c>
      <c r="AU164" s="238" t="s">
        <v>81</v>
      </c>
      <c r="AY164" s="237" t="s">
        <v>132</v>
      </c>
      <c r="BK164" s="239">
        <f>SUM(BK165:BK168)</f>
        <v>0</v>
      </c>
    </row>
    <row r="165" s="2" customFormat="1" ht="24" customHeight="1">
      <c r="A165" s="35"/>
      <c r="B165" s="36"/>
      <c r="C165" s="242" t="s">
        <v>222</v>
      </c>
      <c r="D165" s="242" t="s">
        <v>134</v>
      </c>
      <c r="E165" s="243" t="s">
        <v>207</v>
      </c>
      <c r="F165" s="244" t="s">
        <v>208</v>
      </c>
      <c r="G165" s="245" t="s">
        <v>137</v>
      </c>
      <c r="H165" s="246">
        <v>51.600000000000001</v>
      </c>
      <c r="I165" s="247"/>
      <c r="J165" s="248">
        <f>ROUND(I165*H165,2)</f>
        <v>0</v>
      </c>
      <c r="K165" s="249"/>
      <c r="L165" s="41"/>
      <c r="M165" s="250" t="s">
        <v>1</v>
      </c>
      <c r="N165" s="251" t="s">
        <v>40</v>
      </c>
      <c r="O165" s="89"/>
      <c r="P165" s="252">
        <f>O165*H165</f>
        <v>0</v>
      </c>
      <c r="Q165" s="252">
        <v>0.47260000000000002</v>
      </c>
      <c r="R165" s="252">
        <f>Q165*H165</f>
        <v>24.38616</v>
      </c>
      <c r="S165" s="252">
        <v>0</v>
      </c>
      <c r="T165" s="25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54" t="s">
        <v>138</v>
      </c>
      <c r="AT165" s="254" t="s">
        <v>134</v>
      </c>
      <c r="AU165" s="254" t="s">
        <v>83</v>
      </c>
      <c r="AY165" s="14" t="s">
        <v>132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4" t="s">
        <v>138</v>
      </c>
      <c r="BK165" s="255">
        <f>ROUND(I165*H165,2)</f>
        <v>0</v>
      </c>
      <c r="BL165" s="14" t="s">
        <v>138</v>
      </c>
      <c r="BM165" s="254" t="s">
        <v>542</v>
      </c>
    </row>
    <row r="166" s="2" customFormat="1" ht="36" customHeight="1">
      <c r="A166" s="35"/>
      <c r="B166" s="36"/>
      <c r="C166" s="242" t="s">
        <v>227</v>
      </c>
      <c r="D166" s="242" t="s">
        <v>134</v>
      </c>
      <c r="E166" s="243" t="s">
        <v>211</v>
      </c>
      <c r="F166" s="244" t="s">
        <v>212</v>
      </c>
      <c r="G166" s="245" t="s">
        <v>137</v>
      </c>
      <c r="H166" s="246">
        <v>51.600000000000001</v>
      </c>
      <c r="I166" s="247"/>
      <c r="J166" s="248">
        <f>ROUND(I166*H166,2)</f>
        <v>0</v>
      </c>
      <c r="K166" s="249"/>
      <c r="L166" s="41"/>
      <c r="M166" s="250" t="s">
        <v>1</v>
      </c>
      <c r="N166" s="251" t="s">
        <v>40</v>
      </c>
      <c r="O166" s="89"/>
      <c r="P166" s="252">
        <f>O166*H166</f>
        <v>0</v>
      </c>
      <c r="Q166" s="252">
        <v>0</v>
      </c>
      <c r="R166" s="252">
        <f>Q166*H166</f>
        <v>0</v>
      </c>
      <c r="S166" s="252">
        <v>0</v>
      </c>
      <c r="T166" s="25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54" t="s">
        <v>138</v>
      </c>
      <c r="AT166" s="254" t="s">
        <v>134</v>
      </c>
      <c r="AU166" s="254" t="s">
        <v>83</v>
      </c>
      <c r="AY166" s="14" t="s">
        <v>132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4" t="s">
        <v>138</v>
      </c>
      <c r="BK166" s="255">
        <f>ROUND(I166*H166,2)</f>
        <v>0</v>
      </c>
      <c r="BL166" s="14" t="s">
        <v>138</v>
      </c>
      <c r="BM166" s="254" t="s">
        <v>543</v>
      </c>
    </row>
    <row r="167" s="2" customFormat="1" ht="16.5" customHeight="1">
      <c r="A167" s="35"/>
      <c r="B167" s="36"/>
      <c r="C167" s="256" t="s">
        <v>231</v>
      </c>
      <c r="D167" s="256" t="s">
        <v>185</v>
      </c>
      <c r="E167" s="257" t="s">
        <v>215</v>
      </c>
      <c r="F167" s="258" t="s">
        <v>216</v>
      </c>
      <c r="G167" s="259" t="s">
        <v>178</v>
      </c>
      <c r="H167" s="260">
        <v>82.560000000000002</v>
      </c>
      <c r="I167" s="261"/>
      <c r="J167" s="262">
        <f>ROUND(I167*H167,2)</f>
        <v>0</v>
      </c>
      <c r="K167" s="263"/>
      <c r="L167" s="264"/>
      <c r="M167" s="265" t="s">
        <v>1</v>
      </c>
      <c r="N167" s="266" t="s">
        <v>40</v>
      </c>
      <c r="O167" s="89"/>
      <c r="P167" s="252">
        <f>O167*H167</f>
        <v>0</v>
      </c>
      <c r="Q167" s="252">
        <v>1</v>
      </c>
      <c r="R167" s="252">
        <f>Q167*H167</f>
        <v>82.560000000000002</v>
      </c>
      <c r="S167" s="252">
        <v>0</v>
      </c>
      <c r="T167" s="25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54" t="s">
        <v>163</v>
      </c>
      <c r="AT167" s="254" t="s">
        <v>185</v>
      </c>
      <c r="AU167" s="254" t="s">
        <v>83</v>
      </c>
      <c r="AY167" s="14" t="s">
        <v>132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4" t="s">
        <v>138</v>
      </c>
      <c r="BK167" s="255">
        <f>ROUND(I167*H167,2)</f>
        <v>0</v>
      </c>
      <c r="BL167" s="14" t="s">
        <v>138</v>
      </c>
      <c r="BM167" s="254" t="s">
        <v>544</v>
      </c>
    </row>
    <row r="168" s="2" customFormat="1" ht="36" customHeight="1">
      <c r="A168" s="35"/>
      <c r="B168" s="36"/>
      <c r="C168" s="242" t="s">
        <v>236</v>
      </c>
      <c r="D168" s="242" t="s">
        <v>134</v>
      </c>
      <c r="E168" s="243" t="s">
        <v>218</v>
      </c>
      <c r="F168" s="244" t="s">
        <v>219</v>
      </c>
      <c r="G168" s="245" t="s">
        <v>137</v>
      </c>
      <c r="H168" s="246">
        <v>51.600000000000001</v>
      </c>
      <c r="I168" s="247"/>
      <c r="J168" s="248">
        <f>ROUND(I168*H168,2)</f>
        <v>0</v>
      </c>
      <c r="K168" s="249"/>
      <c r="L168" s="41"/>
      <c r="M168" s="250" t="s">
        <v>1</v>
      </c>
      <c r="N168" s="251" t="s">
        <v>40</v>
      </c>
      <c r="O168" s="89"/>
      <c r="P168" s="252">
        <f>O168*H168</f>
        <v>0</v>
      </c>
      <c r="Q168" s="252">
        <v>0.106</v>
      </c>
      <c r="R168" s="252">
        <f>Q168*H168</f>
        <v>5.4695999999999998</v>
      </c>
      <c r="S168" s="252">
        <v>0</v>
      </c>
      <c r="T168" s="25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54" t="s">
        <v>138</v>
      </c>
      <c r="AT168" s="254" t="s">
        <v>134</v>
      </c>
      <c r="AU168" s="254" t="s">
        <v>83</v>
      </c>
      <c r="AY168" s="14" t="s">
        <v>132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4" t="s">
        <v>138</v>
      </c>
      <c r="BK168" s="255">
        <f>ROUND(I168*H168,2)</f>
        <v>0</v>
      </c>
      <c r="BL168" s="14" t="s">
        <v>138</v>
      </c>
      <c r="BM168" s="254" t="s">
        <v>545</v>
      </c>
    </row>
    <row r="169" s="12" customFormat="1" ht="22.8" customHeight="1">
      <c r="A169" s="12"/>
      <c r="B169" s="226"/>
      <c r="C169" s="227"/>
      <c r="D169" s="228" t="s">
        <v>72</v>
      </c>
      <c r="E169" s="240" t="s">
        <v>163</v>
      </c>
      <c r="F169" s="240" t="s">
        <v>221</v>
      </c>
      <c r="G169" s="227"/>
      <c r="H169" s="227"/>
      <c r="I169" s="230"/>
      <c r="J169" s="241">
        <f>BK169</f>
        <v>0</v>
      </c>
      <c r="K169" s="227"/>
      <c r="L169" s="232"/>
      <c r="M169" s="233"/>
      <c r="N169" s="234"/>
      <c r="O169" s="234"/>
      <c r="P169" s="235">
        <f>SUM(P170:P189)</f>
        <v>0</v>
      </c>
      <c r="Q169" s="234"/>
      <c r="R169" s="235">
        <f>SUM(R170:R189)</f>
        <v>6.3878585000000001</v>
      </c>
      <c r="S169" s="234"/>
      <c r="T169" s="236">
        <f>SUM(T170:T189)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7" t="s">
        <v>81</v>
      </c>
      <c r="AT169" s="238" t="s">
        <v>72</v>
      </c>
      <c r="AU169" s="238" t="s">
        <v>81</v>
      </c>
      <c r="AY169" s="237" t="s">
        <v>132</v>
      </c>
      <c r="BK169" s="239">
        <f>SUM(BK170:BK189)</f>
        <v>0</v>
      </c>
    </row>
    <row r="170" s="2" customFormat="1" ht="36" customHeight="1">
      <c r="A170" s="35"/>
      <c r="B170" s="36"/>
      <c r="C170" s="242" t="s">
        <v>240</v>
      </c>
      <c r="D170" s="242" t="s">
        <v>134</v>
      </c>
      <c r="E170" s="243" t="s">
        <v>455</v>
      </c>
      <c r="F170" s="244" t="s">
        <v>456</v>
      </c>
      <c r="G170" s="245" t="s">
        <v>225</v>
      </c>
      <c r="H170" s="246">
        <v>67</v>
      </c>
      <c r="I170" s="247"/>
      <c r="J170" s="248">
        <f>ROUND(I170*H170,2)</f>
        <v>0</v>
      </c>
      <c r="K170" s="249"/>
      <c r="L170" s="41"/>
      <c r="M170" s="250" t="s">
        <v>1</v>
      </c>
      <c r="N170" s="251" t="s">
        <v>40</v>
      </c>
      <c r="O170" s="89"/>
      <c r="P170" s="252">
        <f>O170*H170</f>
        <v>0</v>
      </c>
      <c r="Q170" s="252">
        <v>0</v>
      </c>
      <c r="R170" s="252">
        <f>Q170*H170</f>
        <v>0</v>
      </c>
      <c r="S170" s="252">
        <v>0</v>
      </c>
      <c r="T170" s="25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54" t="s">
        <v>138</v>
      </c>
      <c r="AT170" s="254" t="s">
        <v>134</v>
      </c>
      <c r="AU170" s="254" t="s">
        <v>83</v>
      </c>
      <c r="AY170" s="14" t="s">
        <v>132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4" t="s">
        <v>138</v>
      </c>
      <c r="BK170" s="255">
        <f>ROUND(I170*H170,2)</f>
        <v>0</v>
      </c>
      <c r="BL170" s="14" t="s">
        <v>138</v>
      </c>
      <c r="BM170" s="254" t="s">
        <v>546</v>
      </c>
    </row>
    <row r="171" s="2" customFormat="1" ht="24" customHeight="1">
      <c r="A171" s="35"/>
      <c r="B171" s="36"/>
      <c r="C171" s="256" t="s">
        <v>244</v>
      </c>
      <c r="D171" s="256" t="s">
        <v>185</v>
      </c>
      <c r="E171" s="257" t="s">
        <v>458</v>
      </c>
      <c r="F171" s="258" t="s">
        <v>459</v>
      </c>
      <c r="G171" s="259" t="s">
        <v>225</v>
      </c>
      <c r="H171" s="260">
        <v>70.349999999999994</v>
      </c>
      <c r="I171" s="261"/>
      <c r="J171" s="262">
        <f>ROUND(I171*H171,2)</f>
        <v>0</v>
      </c>
      <c r="K171" s="263"/>
      <c r="L171" s="264"/>
      <c r="M171" s="265" t="s">
        <v>1</v>
      </c>
      <c r="N171" s="266" t="s">
        <v>40</v>
      </c>
      <c r="O171" s="89"/>
      <c r="P171" s="252">
        <f>O171*H171</f>
        <v>0</v>
      </c>
      <c r="Q171" s="252">
        <v>0.00042999999999999999</v>
      </c>
      <c r="R171" s="252">
        <f>Q171*H171</f>
        <v>0.030250499999999996</v>
      </c>
      <c r="S171" s="252">
        <v>0</v>
      </c>
      <c r="T171" s="25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54" t="s">
        <v>163</v>
      </c>
      <c r="AT171" s="254" t="s">
        <v>185</v>
      </c>
      <c r="AU171" s="254" t="s">
        <v>83</v>
      </c>
      <c r="AY171" s="14" t="s">
        <v>132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4" t="s">
        <v>138</v>
      </c>
      <c r="BK171" s="255">
        <f>ROUND(I171*H171,2)</f>
        <v>0</v>
      </c>
      <c r="BL171" s="14" t="s">
        <v>138</v>
      </c>
      <c r="BM171" s="254" t="s">
        <v>547</v>
      </c>
    </row>
    <row r="172" s="2" customFormat="1" ht="16.5" customHeight="1">
      <c r="A172" s="35"/>
      <c r="B172" s="36"/>
      <c r="C172" s="256" t="s">
        <v>248</v>
      </c>
      <c r="D172" s="256" t="s">
        <v>185</v>
      </c>
      <c r="E172" s="257" t="s">
        <v>461</v>
      </c>
      <c r="F172" s="258" t="s">
        <v>462</v>
      </c>
      <c r="G172" s="259" t="s">
        <v>305</v>
      </c>
      <c r="H172" s="260">
        <v>4</v>
      </c>
      <c r="I172" s="261"/>
      <c r="J172" s="262">
        <f>ROUND(I172*H172,2)</f>
        <v>0</v>
      </c>
      <c r="K172" s="263"/>
      <c r="L172" s="264"/>
      <c r="M172" s="265" t="s">
        <v>1</v>
      </c>
      <c r="N172" s="266" t="s">
        <v>40</v>
      </c>
      <c r="O172" s="89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54" t="s">
        <v>163</v>
      </c>
      <c r="AT172" s="254" t="s">
        <v>185</v>
      </c>
      <c r="AU172" s="254" t="s">
        <v>83</v>
      </c>
      <c r="AY172" s="14" t="s">
        <v>132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4" t="s">
        <v>138</v>
      </c>
      <c r="BK172" s="255">
        <f>ROUND(I172*H172,2)</f>
        <v>0</v>
      </c>
      <c r="BL172" s="14" t="s">
        <v>138</v>
      </c>
      <c r="BM172" s="254" t="s">
        <v>548</v>
      </c>
    </row>
    <row r="173" s="2" customFormat="1" ht="36" customHeight="1">
      <c r="A173" s="35"/>
      <c r="B173" s="36"/>
      <c r="C173" s="242" t="s">
        <v>252</v>
      </c>
      <c r="D173" s="242" t="s">
        <v>134</v>
      </c>
      <c r="E173" s="243" t="s">
        <v>477</v>
      </c>
      <c r="F173" s="244" t="s">
        <v>478</v>
      </c>
      <c r="G173" s="245" t="s">
        <v>234</v>
      </c>
      <c r="H173" s="246">
        <v>3</v>
      </c>
      <c r="I173" s="247"/>
      <c r="J173" s="248">
        <f>ROUND(I173*H173,2)</f>
        <v>0</v>
      </c>
      <c r="K173" s="249"/>
      <c r="L173" s="41"/>
      <c r="M173" s="250" t="s">
        <v>1</v>
      </c>
      <c r="N173" s="251" t="s">
        <v>40</v>
      </c>
      <c r="O173" s="89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54" t="s">
        <v>138</v>
      </c>
      <c r="AT173" s="254" t="s">
        <v>134</v>
      </c>
      <c r="AU173" s="254" t="s">
        <v>83</v>
      </c>
      <c r="AY173" s="14" t="s">
        <v>132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4" t="s">
        <v>138</v>
      </c>
      <c r="BK173" s="255">
        <f>ROUND(I173*H173,2)</f>
        <v>0</v>
      </c>
      <c r="BL173" s="14" t="s">
        <v>138</v>
      </c>
      <c r="BM173" s="254" t="s">
        <v>549</v>
      </c>
    </row>
    <row r="174" s="2" customFormat="1" ht="16.5" customHeight="1">
      <c r="A174" s="35"/>
      <c r="B174" s="36"/>
      <c r="C174" s="256" t="s">
        <v>256</v>
      </c>
      <c r="D174" s="256" t="s">
        <v>185</v>
      </c>
      <c r="E174" s="257" t="s">
        <v>480</v>
      </c>
      <c r="F174" s="258" t="s">
        <v>481</v>
      </c>
      <c r="G174" s="259" t="s">
        <v>234</v>
      </c>
      <c r="H174" s="260">
        <v>3</v>
      </c>
      <c r="I174" s="261"/>
      <c r="J174" s="262">
        <f>ROUND(I174*H174,2)</f>
        <v>0</v>
      </c>
      <c r="K174" s="263"/>
      <c r="L174" s="264"/>
      <c r="M174" s="265" t="s">
        <v>1</v>
      </c>
      <c r="N174" s="266" t="s">
        <v>40</v>
      </c>
      <c r="O174" s="89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54" t="s">
        <v>163</v>
      </c>
      <c r="AT174" s="254" t="s">
        <v>185</v>
      </c>
      <c r="AU174" s="254" t="s">
        <v>83</v>
      </c>
      <c r="AY174" s="14" t="s">
        <v>132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4" t="s">
        <v>138</v>
      </c>
      <c r="BK174" s="255">
        <f>ROUND(I174*H174,2)</f>
        <v>0</v>
      </c>
      <c r="BL174" s="14" t="s">
        <v>138</v>
      </c>
      <c r="BM174" s="254" t="s">
        <v>550</v>
      </c>
    </row>
    <row r="175" s="2" customFormat="1" ht="48" customHeight="1">
      <c r="A175" s="35"/>
      <c r="B175" s="36"/>
      <c r="C175" s="242" t="s">
        <v>260</v>
      </c>
      <c r="D175" s="242" t="s">
        <v>134</v>
      </c>
      <c r="E175" s="243" t="s">
        <v>437</v>
      </c>
      <c r="F175" s="244" t="s">
        <v>438</v>
      </c>
      <c r="G175" s="245" t="s">
        <v>234</v>
      </c>
      <c r="H175" s="246">
        <v>2</v>
      </c>
      <c r="I175" s="247"/>
      <c r="J175" s="248">
        <f>ROUND(I175*H175,2)</f>
        <v>0</v>
      </c>
      <c r="K175" s="249"/>
      <c r="L175" s="41"/>
      <c r="M175" s="250" t="s">
        <v>1</v>
      </c>
      <c r="N175" s="251" t="s">
        <v>40</v>
      </c>
      <c r="O175" s="89"/>
      <c r="P175" s="252">
        <f>O175*H175</f>
        <v>0</v>
      </c>
      <c r="Q175" s="252">
        <v>0.00072000000000000005</v>
      </c>
      <c r="R175" s="252">
        <f>Q175*H175</f>
        <v>0.0014400000000000001</v>
      </c>
      <c r="S175" s="252">
        <v>0</v>
      </c>
      <c r="T175" s="25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54" t="s">
        <v>138</v>
      </c>
      <c r="AT175" s="254" t="s">
        <v>134</v>
      </c>
      <c r="AU175" s="254" t="s">
        <v>83</v>
      </c>
      <c r="AY175" s="14" t="s">
        <v>132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4" t="s">
        <v>138</v>
      </c>
      <c r="BK175" s="255">
        <f>ROUND(I175*H175,2)</f>
        <v>0</v>
      </c>
      <c r="BL175" s="14" t="s">
        <v>138</v>
      </c>
      <c r="BM175" s="254" t="s">
        <v>551</v>
      </c>
    </row>
    <row r="176" s="2" customFormat="1" ht="24" customHeight="1">
      <c r="A176" s="35"/>
      <c r="B176" s="36"/>
      <c r="C176" s="256" t="s">
        <v>264</v>
      </c>
      <c r="D176" s="256" t="s">
        <v>185</v>
      </c>
      <c r="E176" s="257" t="s">
        <v>440</v>
      </c>
      <c r="F176" s="258" t="s">
        <v>441</v>
      </c>
      <c r="G176" s="259" t="s">
        <v>234</v>
      </c>
      <c r="H176" s="260">
        <v>2</v>
      </c>
      <c r="I176" s="261"/>
      <c r="J176" s="262">
        <f>ROUND(I176*H176,2)</f>
        <v>0</v>
      </c>
      <c r="K176" s="263"/>
      <c r="L176" s="264"/>
      <c r="M176" s="265" t="s">
        <v>1</v>
      </c>
      <c r="N176" s="266" t="s">
        <v>40</v>
      </c>
      <c r="O176" s="89"/>
      <c r="P176" s="252">
        <f>O176*H176</f>
        <v>0</v>
      </c>
      <c r="Q176" s="252">
        <v>0.0040000000000000001</v>
      </c>
      <c r="R176" s="252">
        <f>Q176*H176</f>
        <v>0.0080000000000000002</v>
      </c>
      <c r="S176" s="252">
        <v>0</v>
      </c>
      <c r="T176" s="25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54" t="s">
        <v>163</v>
      </c>
      <c r="AT176" s="254" t="s">
        <v>185</v>
      </c>
      <c r="AU176" s="254" t="s">
        <v>83</v>
      </c>
      <c r="AY176" s="14" t="s">
        <v>132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4" t="s">
        <v>138</v>
      </c>
      <c r="BK176" s="255">
        <f>ROUND(I176*H176,2)</f>
        <v>0</v>
      </c>
      <c r="BL176" s="14" t="s">
        <v>138</v>
      </c>
      <c r="BM176" s="254" t="s">
        <v>552</v>
      </c>
    </row>
    <row r="177" s="2" customFormat="1" ht="24" customHeight="1">
      <c r="A177" s="35"/>
      <c r="B177" s="36"/>
      <c r="C177" s="256" t="s">
        <v>268</v>
      </c>
      <c r="D177" s="256" t="s">
        <v>185</v>
      </c>
      <c r="E177" s="257" t="s">
        <v>443</v>
      </c>
      <c r="F177" s="258" t="s">
        <v>444</v>
      </c>
      <c r="G177" s="259" t="s">
        <v>234</v>
      </c>
      <c r="H177" s="260">
        <v>1</v>
      </c>
      <c r="I177" s="261"/>
      <c r="J177" s="262">
        <f>ROUND(I177*H177,2)</f>
        <v>0</v>
      </c>
      <c r="K177" s="263"/>
      <c r="L177" s="264"/>
      <c r="M177" s="265" t="s">
        <v>1</v>
      </c>
      <c r="N177" s="266" t="s">
        <v>40</v>
      </c>
      <c r="O177" s="89"/>
      <c r="P177" s="252">
        <f>O177*H177</f>
        <v>0</v>
      </c>
      <c r="Q177" s="252">
        <v>0.0068999999999999999</v>
      </c>
      <c r="R177" s="252">
        <f>Q177*H177</f>
        <v>0.0068999999999999999</v>
      </c>
      <c r="S177" s="252">
        <v>0</v>
      </c>
      <c r="T177" s="25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54" t="s">
        <v>163</v>
      </c>
      <c r="AT177" s="254" t="s">
        <v>185</v>
      </c>
      <c r="AU177" s="254" t="s">
        <v>83</v>
      </c>
      <c r="AY177" s="14" t="s">
        <v>132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4" t="s">
        <v>138</v>
      </c>
      <c r="BK177" s="255">
        <f>ROUND(I177*H177,2)</f>
        <v>0</v>
      </c>
      <c r="BL177" s="14" t="s">
        <v>138</v>
      </c>
      <c r="BM177" s="254" t="s">
        <v>553</v>
      </c>
    </row>
    <row r="178" s="2" customFormat="1" ht="16.5" customHeight="1">
      <c r="A178" s="35"/>
      <c r="B178" s="36"/>
      <c r="C178" s="256" t="s">
        <v>272</v>
      </c>
      <c r="D178" s="256" t="s">
        <v>185</v>
      </c>
      <c r="E178" s="257" t="s">
        <v>449</v>
      </c>
      <c r="F178" s="258" t="s">
        <v>450</v>
      </c>
      <c r="G178" s="259" t="s">
        <v>234</v>
      </c>
      <c r="H178" s="260">
        <v>1</v>
      </c>
      <c r="I178" s="261"/>
      <c r="J178" s="262">
        <f>ROUND(I178*H178,2)</f>
        <v>0</v>
      </c>
      <c r="K178" s="263"/>
      <c r="L178" s="264"/>
      <c r="M178" s="265" t="s">
        <v>1</v>
      </c>
      <c r="N178" s="266" t="s">
        <v>40</v>
      </c>
      <c r="O178" s="89"/>
      <c r="P178" s="252">
        <f>O178*H178</f>
        <v>0</v>
      </c>
      <c r="Q178" s="252">
        <v>0.0035000000000000001</v>
      </c>
      <c r="R178" s="252">
        <f>Q178*H178</f>
        <v>0.0035000000000000001</v>
      </c>
      <c r="S178" s="252">
        <v>0</v>
      </c>
      <c r="T178" s="25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54" t="s">
        <v>163</v>
      </c>
      <c r="AT178" s="254" t="s">
        <v>185</v>
      </c>
      <c r="AU178" s="254" t="s">
        <v>83</v>
      </c>
      <c r="AY178" s="14" t="s">
        <v>132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4" t="s">
        <v>138</v>
      </c>
      <c r="BK178" s="255">
        <f>ROUND(I178*H178,2)</f>
        <v>0</v>
      </c>
      <c r="BL178" s="14" t="s">
        <v>138</v>
      </c>
      <c r="BM178" s="254" t="s">
        <v>554</v>
      </c>
    </row>
    <row r="179" s="2" customFormat="1" ht="24" customHeight="1">
      <c r="A179" s="35"/>
      <c r="B179" s="36"/>
      <c r="C179" s="256" t="s">
        <v>276</v>
      </c>
      <c r="D179" s="256" t="s">
        <v>185</v>
      </c>
      <c r="E179" s="257" t="s">
        <v>452</v>
      </c>
      <c r="F179" s="258" t="s">
        <v>453</v>
      </c>
      <c r="G179" s="259" t="s">
        <v>234</v>
      </c>
      <c r="H179" s="260">
        <v>1</v>
      </c>
      <c r="I179" s="261"/>
      <c r="J179" s="262">
        <f>ROUND(I179*H179,2)</f>
        <v>0</v>
      </c>
      <c r="K179" s="263"/>
      <c r="L179" s="264"/>
      <c r="M179" s="265" t="s">
        <v>1</v>
      </c>
      <c r="N179" s="266" t="s">
        <v>40</v>
      </c>
      <c r="O179" s="89"/>
      <c r="P179" s="252">
        <f>O179*H179</f>
        <v>0</v>
      </c>
      <c r="Q179" s="252">
        <v>0.00089999999999999998</v>
      </c>
      <c r="R179" s="252">
        <f>Q179*H179</f>
        <v>0.00089999999999999998</v>
      </c>
      <c r="S179" s="252">
        <v>0</v>
      </c>
      <c r="T179" s="25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54" t="s">
        <v>163</v>
      </c>
      <c r="AT179" s="254" t="s">
        <v>185</v>
      </c>
      <c r="AU179" s="254" t="s">
        <v>83</v>
      </c>
      <c r="AY179" s="14" t="s">
        <v>132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4" t="s">
        <v>138</v>
      </c>
      <c r="BK179" s="255">
        <f>ROUND(I179*H179,2)</f>
        <v>0</v>
      </c>
      <c r="BL179" s="14" t="s">
        <v>138</v>
      </c>
      <c r="BM179" s="254" t="s">
        <v>555</v>
      </c>
    </row>
    <row r="180" s="2" customFormat="1" ht="36" customHeight="1">
      <c r="A180" s="35"/>
      <c r="B180" s="36"/>
      <c r="C180" s="242" t="s">
        <v>282</v>
      </c>
      <c r="D180" s="242" t="s">
        <v>134</v>
      </c>
      <c r="E180" s="243" t="s">
        <v>431</v>
      </c>
      <c r="F180" s="244" t="s">
        <v>432</v>
      </c>
      <c r="G180" s="245" t="s">
        <v>234</v>
      </c>
      <c r="H180" s="246">
        <v>1</v>
      </c>
      <c r="I180" s="247"/>
      <c r="J180" s="248">
        <f>ROUND(I180*H180,2)</f>
        <v>0</v>
      </c>
      <c r="K180" s="249"/>
      <c r="L180" s="41"/>
      <c r="M180" s="250" t="s">
        <v>1</v>
      </c>
      <c r="N180" s="251" t="s">
        <v>40</v>
      </c>
      <c r="O180" s="89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54" t="s">
        <v>138</v>
      </c>
      <c r="AT180" s="254" t="s">
        <v>134</v>
      </c>
      <c r="AU180" s="254" t="s">
        <v>83</v>
      </c>
      <c r="AY180" s="14" t="s">
        <v>132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4" t="s">
        <v>138</v>
      </c>
      <c r="BK180" s="255">
        <f>ROUND(I180*H180,2)</f>
        <v>0</v>
      </c>
      <c r="BL180" s="14" t="s">
        <v>138</v>
      </c>
      <c r="BM180" s="254" t="s">
        <v>556</v>
      </c>
    </row>
    <row r="181" s="2" customFormat="1" ht="24" customHeight="1">
      <c r="A181" s="35"/>
      <c r="B181" s="36"/>
      <c r="C181" s="256" t="s">
        <v>286</v>
      </c>
      <c r="D181" s="256" t="s">
        <v>185</v>
      </c>
      <c r="E181" s="257" t="s">
        <v>434</v>
      </c>
      <c r="F181" s="258" t="s">
        <v>435</v>
      </c>
      <c r="G181" s="259" t="s">
        <v>234</v>
      </c>
      <c r="H181" s="260">
        <v>1</v>
      </c>
      <c r="I181" s="261"/>
      <c r="J181" s="262">
        <f>ROUND(I181*H181,2)</f>
        <v>0</v>
      </c>
      <c r="K181" s="263"/>
      <c r="L181" s="264"/>
      <c r="M181" s="265" t="s">
        <v>1</v>
      </c>
      <c r="N181" s="266" t="s">
        <v>40</v>
      </c>
      <c r="O181" s="89"/>
      <c r="P181" s="252">
        <f>O181*H181</f>
        <v>0</v>
      </c>
      <c r="Q181" s="252">
        <v>0.0027000000000000001</v>
      </c>
      <c r="R181" s="252">
        <f>Q181*H181</f>
        <v>0.0027000000000000001</v>
      </c>
      <c r="S181" s="252">
        <v>0</v>
      </c>
      <c r="T181" s="25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54" t="s">
        <v>163</v>
      </c>
      <c r="AT181" s="254" t="s">
        <v>185</v>
      </c>
      <c r="AU181" s="254" t="s">
        <v>83</v>
      </c>
      <c r="AY181" s="14" t="s">
        <v>132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4" t="s">
        <v>138</v>
      </c>
      <c r="BK181" s="255">
        <f>ROUND(I181*H181,2)</f>
        <v>0</v>
      </c>
      <c r="BL181" s="14" t="s">
        <v>138</v>
      </c>
      <c r="BM181" s="254" t="s">
        <v>557</v>
      </c>
    </row>
    <row r="182" s="2" customFormat="1" ht="16.5" customHeight="1">
      <c r="A182" s="35"/>
      <c r="B182" s="36"/>
      <c r="C182" s="242" t="s">
        <v>294</v>
      </c>
      <c r="D182" s="242" t="s">
        <v>134</v>
      </c>
      <c r="E182" s="243" t="s">
        <v>261</v>
      </c>
      <c r="F182" s="244" t="s">
        <v>262</v>
      </c>
      <c r="G182" s="245" t="s">
        <v>225</v>
      </c>
      <c r="H182" s="246">
        <v>67</v>
      </c>
      <c r="I182" s="247"/>
      <c r="J182" s="248">
        <f>ROUND(I182*H182,2)</f>
        <v>0</v>
      </c>
      <c r="K182" s="249"/>
      <c r="L182" s="41"/>
      <c r="M182" s="250" t="s">
        <v>1</v>
      </c>
      <c r="N182" s="251" t="s">
        <v>40</v>
      </c>
      <c r="O182" s="89"/>
      <c r="P182" s="252">
        <f>O182*H182</f>
        <v>0</v>
      </c>
      <c r="Q182" s="252">
        <v>0</v>
      </c>
      <c r="R182" s="252">
        <f>Q182*H182</f>
        <v>0</v>
      </c>
      <c r="S182" s="252">
        <v>0</v>
      </c>
      <c r="T182" s="25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54" t="s">
        <v>138</v>
      </c>
      <c r="AT182" s="254" t="s">
        <v>134</v>
      </c>
      <c r="AU182" s="254" t="s">
        <v>83</v>
      </c>
      <c r="AY182" s="14" t="s">
        <v>132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4" t="s">
        <v>138</v>
      </c>
      <c r="BK182" s="255">
        <f>ROUND(I182*H182,2)</f>
        <v>0</v>
      </c>
      <c r="BL182" s="14" t="s">
        <v>138</v>
      </c>
      <c r="BM182" s="254" t="s">
        <v>558</v>
      </c>
    </row>
    <row r="183" s="2" customFormat="1" ht="24" customHeight="1">
      <c r="A183" s="35"/>
      <c r="B183" s="36"/>
      <c r="C183" s="242" t="s">
        <v>298</v>
      </c>
      <c r="D183" s="242" t="s">
        <v>134</v>
      </c>
      <c r="E183" s="243" t="s">
        <v>269</v>
      </c>
      <c r="F183" s="244" t="s">
        <v>270</v>
      </c>
      <c r="G183" s="245" t="s">
        <v>234</v>
      </c>
      <c r="H183" s="246">
        <v>2</v>
      </c>
      <c r="I183" s="247"/>
      <c r="J183" s="248">
        <f>ROUND(I183*H183,2)</f>
        <v>0</v>
      </c>
      <c r="K183" s="249"/>
      <c r="L183" s="41"/>
      <c r="M183" s="250" t="s">
        <v>1</v>
      </c>
      <c r="N183" s="251" t="s">
        <v>40</v>
      </c>
      <c r="O183" s="89"/>
      <c r="P183" s="252">
        <f>O183*H183</f>
        <v>0</v>
      </c>
      <c r="Q183" s="252">
        <v>0.46009</v>
      </c>
      <c r="R183" s="252">
        <f>Q183*H183</f>
        <v>0.92018</v>
      </c>
      <c r="S183" s="252">
        <v>0</v>
      </c>
      <c r="T183" s="25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54" t="s">
        <v>138</v>
      </c>
      <c r="AT183" s="254" t="s">
        <v>134</v>
      </c>
      <c r="AU183" s="254" t="s">
        <v>83</v>
      </c>
      <c r="AY183" s="14" t="s">
        <v>132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4" t="s">
        <v>138</v>
      </c>
      <c r="BK183" s="255">
        <f>ROUND(I183*H183,2)</f>
        <v>0</v>
      </c>
      <c r="BL183" s="14" t="s">
        <v>138</v>
      </c>
      <c r="BM183" s="254" t="s">
        <v>559</v>
      </c>
    </row>
    <row r="184" s="2" customFormat="1" ht="72" customHeight="1">
      <c r="A184" s="35"/>
      <c r="B184" s="36"/>
      <c r="C184" s="242" t="s">
        <v>302</v>
      </c>
      <c r="D184" s="242" t="s">
        <v>134</v>
      </c>
      <c r="E184" s="243" t="s">
        <v>466</v>
      </c>
      <c r="F184" s="244" t="s">
        <v>467</v>
      </c>
      <c r="G184" s="245" t="s">
        <v>142</v>
      </c>
      <c r="H184" s="246">
        <v>4.7000000000000002</v>
      </c>
      <c r="I184" s="247"/>
      <c r="J184" s="248">
        <f>ROUND(I184*H184,2)</f>
        <v>0</v>
      </c>
      <c r="K184" s="249"/>
      <c r="L184" s="41"/>
      <c r="M184" s="250" t="s">
        <v>1</v>
      </c>
      <c r="N184" s="251" t="s">
        <v>40</v>
      </c>
      <c r="O184" s="89"/>
      <c r="P184" s="252">
        <f>O184*H184</f>
        <v>0</v>
      </c>
      <c r="Q184" s="252">
        <v>1.06254</v>
      </c>
      <c r="R184" s="252">
        <f>Q184*H184</f>
        <v>4.993938</v>
      </c>
      <c r="S184" s="252">
        <v>0</v>
      </c>
      <c r="T184" s="25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54" t="s">
        <v>138</v>
      </c>
      <c r="AT184" s="254" t="s">
        <v>134</v>
      </c>
      <c r="AU184" s="254" t="s">
        <v>83</v>
      </c>
      <c r="AY184" s="14" t="s">
        <v>132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14" t="s">
        <v>138</v>
      </c>
      <c r="BK184" s="255">
        <f>ROUND(I184*H184,2)</f>
        <v>0</v>
      </c>
      <c r="BL184" s="14" t="s">
        <v>138</v>
      </c>
      <c r="BM184" s="254" t="s">
        <v>560</v>
      </c>
    </row>
    <row r="185" s="2" customFormat="1" ht="24" customHeight="1">
      <c r="A185" s="35"/>
      <c r="B185" s="36"/>
      <c r="C185" s="242" t="s">
        <v>307</v>
      </c>
      <c r="D185" s="242" t="s">
        <v>134</v>
      </c>
      <c r="E185" s="243" t="s">
        <v>469</v>
      </c>
      <c r="F185" s="244" t="s">
        <v>470</v>
      </c>
      <c r="G185" s="245" t="s">
        <v>234</v>
      </c>
      <c r="H185" s="246">
        <v>1</v>
      </c>
      <c r="I185" s="247"/>
      <c r="J185" s="248">
        <f>ROUND(I185*H185,2)</f>
        <v>0</v>
      </c>
      <c r="K185" s="249"/>
      <c r="L185" s="41"/>
      <c r="M185" s="250" t="s">
        <v>1</v>
      </c>
      <c r="N185" s="251" t="s">
        <v>40</v>
      </c>
      <c r="O185" s="89"/>
      <c r="P185" s="252">
        <f>O185*H185</f>
        <v>0</v>
      </c>
      <c r="Q185" s="252">
        <v>0.21734000000000001</v>
      </c>
      <c r="R185" s="252">
        <f>Q185*H185</f>
        <v>0.21734000000000001</v>
      </c>
      <c r="S185" s="252">
        <v>0</v>
      </c>
      <c r="T185" s="25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54" t="s">
        <v>138</v>
      </c>
      <c r="AT185" s="254" t="s">
        <v>134</v>
      </c>
      <c r="AU185" s="254" t="s">
        <v>83</v>
      </c>
      <c r="AY185" s="14" t="s">
        <v>132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4" t="s">
        <v>138</v>
      </c>
      <c r="BK185" s="255">
        <f>ROUND(I185*H185,2)</f>
        <v>0</v>
      </c>
      <c r="BL185" s="14" t="s">
        <v>138</v>
      </c>
      <c r="BM185" s="254" t="s">
        <v>561</v>
      </c>
    </row>
    <row r="186" s="2" customFormat="1" ht="24" customHeight="1">
      <c r="A186" s="35"/>
      <c r="B186" s="36"/>
      <c r="C186" s="256" t="s">
        <v>311</v>
      </c>
      <c r="D186" s="256" t="s">
        <v>185</v>
      </c>
      <c r="E186" s="257" t="s">
        <v>472</v>
      </c>
      <c r="F186" s="258" t="s">
        <v>473</v>
      </c>
      <c r="G186" s="259" t="s">
        <v>234</v>
      </c>
      <c r="H186" s="260">
        <v>1</v>
      </c>
      <c r="I186" s="261"/>
      <c r="J186" s="262">
        <f>ROUND(I186*H186,2)</f>
        <v>0</v>
      </c>
      <c r="K186" s="263"/>
      <c r="L186" s="264"/>
      <c r="M186" s="265" t="s">
        <v>1</v>
      </c>
      <c r="N186" s="266" t="s">
        <v>40</v>
      </c>
      <c r="O186" s="89"/>
      <c r="P186" s="252">
        <f>O186*H186</f>
        <v>0</v>
      </c>
      <c r="Q186" s="252">
        <v>0.19600000000000001</v>
      </c>
      <c r="R186" s="252">
        <f>Q186*H186</f>
        <v>0.19600000000000001</v>
      </c>
      <c r="S186" s="252">
        <v>0</v>
      </c>
      <c r="T186" s="25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54" t="s">
        <v>163</v>
      </c>
      <c r="AT186" s="254" t="s">
        <v>185</v>
      </c>
      <c r="AU186" s="254" t="s">
        <v>83</v>
      </c>
      <c r="AY186" s="14" t="s">
        <v>132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4" t="s">
        <v>138</v>
      </c>
      <c r="BK186" s="255">
        <f>ROUND(I186*H186,2)</f>
        <v>0</v>
      </c>
      <c r="BL186" s="14" t="s">
        <v>138</v>
      </c>
      <c r="BM186" s="254" t="s">
        <v>562</v>
      </c>
    </row>
    <row r="187" s="2" customFormat="1" ht="24" customHeight="1">
      <c r="A187" s="35"/>
      <c r="B187" s="36"/>
      <c r="C187" s="242" t="s">
        <v>315</v>
      </c>
      <c r="D187" s="242" t="s">
        <v>134</v>
      </c>
      <c r="E187" s="243" t="s">
        <v>273</v>
      </c>
      <c r="F187" s="244" t="s">
        <v>274</v>
      </c>
      <c r="G187" s="245" t="s">
        <v>234</v>
      </c>
      <c r="H187" s="246">
        <v>2</v>
      </c>
      <c r="I187" s="247"/>
      <c r="J187" s="248">
        <f>ROUND(I187*H187,2)</f>
        <v>0</v>
      </c>
      <c r="K187" s="249"/>
      <c r="L187" s="41"/>
      <c r="M187" s="250" t="s">
        <v>1</v>
      </c>
      <c r="N187" s="251" t="s">
        <v>40</v>
      </c>
      <c r="O187" s="89"/>
      <c r="P187" s="252">
        <f>O187*H187</f>
        <v>0</v>
      </c>
      <c r="Q187" s="252">
        <v>0.00016000000000000001</v>
      </c>
      <c r="R187" s="252">
        <f>Q187*H187</f>
        <v>0.00032000000000000003</v>
      </c>
      <c r="S187" s="252">
        <v>0</v>
      </c>
      <c r="T187" s="25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54" t="s">
        <v>138</v>
      </c>
      <c r="AT187" s="254" t="s">
        <v>134</v>
      </c>
      <c r="AU187" s="254" t="s">
        <v>83</v>
      </c>
      <c r="AY187" s="14" t="s">
        <v>132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14" t="s">
        <v>138</v>
      </c>
      <c r="BK187" s="255">
        <f>ROUND(I187*H187,2)</f>
        <v>0</v>
      </c>
      <c r="BL187" s="14" t="s">
        <v>138</v>
      </c>
      <c r="BM187" s="254" t="s">
        <v>563</v>
      </c>
    </row>
    <row r="188" s="2" customFormat="1" ht="16.5" customHeight="1">
      <c r="A188" s="35"/>
      <c r="B188" s="36"/>
      <c r="C188" s="242" t="s">
        <v>319</v>
      </c>
      <c r="D188" s="242" t="s">
        <v>134</v>
      </c>
      <c r="E188" s="243" t="s">
        <v>277</v>
      </c>
      <c r="F188" s="244" t="s">
        <v>278</v>
      </c>
      <c r="G188" s="245" t="s">
        <v>225</v>
      </c>
      <c r="H188" s="246">
        <v>67</v>
      </c>
      <c r="I188" s="247"/>
      <c r="J188" s="248">
        <f>ROUND(I188*H188,2)</f>
        <v>0</v>
      </c>
      <c r="K188" s="249"/>
      <c r="L188" s="41"/>
      <c r="M188" s="250" t="s">
        <v>1</v>
      </c>
      <c r="N188" s="251" t="s">
        <v>40</v>
      </c>
      <c r="O188" s="89"/>
      <c r="P188" s="252">
        <f>O188*H188</f>
        <v>0</v>
      </c>
      <c r="Q188" s="252">
        <v>9.0000000000000006E-05</v>
      </c>
      <c r="R188" s="252">
        <f>Q188*H188</f>
        <v>0.0060300000000000006</v>
      </c>
      <c r="S188" s="252">
        <v>0</v>
      </c>
      <c r="T188" s="25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54" t="s">
        <v>138</v>
      </c>
      <c r="AT188" s="254" t="s">
        <v>134</v>
      </c>
      <c r="AU188" s="254" t="s">
        <v>83</v>
      </c>
      <c r="AY188" s="14" t="s">
        <v>132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4" t="s">
        <v>138</v>
      </c>
      <c r="BK188" s="255">
        <f>ROUND(I188*H188,2)</f>
        <v>0</v>
      </c>
      <c r="BL188" s="14" t="s">
        <v>138</v>
      </c>
      <c r="BM188" s="254" t="s">
        <v>564</v>
      </c>
    </row>
    <row r="189" s="2" customFormat="1" ht="24" customHeight="1">
      <c r="A189" s="35"/>
      <c r="B189" s="36"/>
      <c r="C189" s="242" t="s">
        <v>323</v>
      </c>
      <c r="D189" s="242" t="s">
        <v>134</v>
      </c>
      <c r="E189" s="243" t="s">
        <v>565</v>
      </c>
      <c r="F189" s="244" t="s">
        <v>566</v>
      </c>
      <c r="G189" s="245" t="s">
        <v>234</v>
      </c>
      <c r="H189" s="246">
        <v>2</v>
      </c>
      <c r="I189" s="247"/>
      <c r="J189" s="248">
        <f>ROUND(I189*H189,2)</f>
        <v>0</v>
      </c>
      <c r="K189" s="249"/>
      <c r="L189" s="41"/>
      <c r="M189" s="250" t="s">
        <v>1</v>
      </c>
      <c r="N189" s="251" t="s">
        <v>40</v>
      </c>
      <c r="O189" s="89"/>
      <c r="P189" s="252">
        <f>O189*H189</f>
        <v>0</v>
      </c>
      <c r="Q189" s="252">
        <v>0.00018000000000000001</v>
      </c>
      <c r="R189" s="252">
        <f>Q189*H189</f>
        <v>0.00036000000000000002</v>
      </c>
      <c r="S189" s="252">
        <v>0</v>
      </c>
      <c r="T189" s="25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54" t="s">
        <v>138</v>
      </c>
      <c r="AT189" s="254" t="s">
        <v>134</v>
      </c>
      <c r="AU189" s="254" t="s">
        <v>83</v>
      </c>
      <c r="AY189" s="14" t="s">
        <v>132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14" t="s">
        <v>138</v>
      </c>
      <c r="BK189" s="255">
        <f>ROUND(I189*H189,2)</f>
        <v>0</v>
      </c>
      <c r="BL189" s="14" t="s">
        <v>138</v>
      </c>
      <c r="BM189" s="254" t="s">
        <v>567</v>
      </c>
    </row>
    <row r="190" s="12" customFormat="1" ht="22.8" customHeight="1">
      <c r="A190" s="12"/>
      <c r="B190" s="226"/>
      <c r="C190" s="227"/>
      <c r="D190" s="228" t="s">
        <v>72</v>
      </c>
      <c r="E190" s="240" t="s">
        <v>280</v>
      </c>
      <c r="F190" s="240" t="s">
        <v>281</v>
      </c>
      <c r="G190" s="227"/>
      <c r="H190" s="227"/>
      <c r="I190" s="230"/>
      <c r="J190" s="241">
        <f>BK190</f>
        <v>0</v>
      </c>
      <c r="K190" s="227"/>
      <c r="L190" s="232"/>
      <c r="M190" s="233"/>
      <c r="N190" s="234"/>
      <c r="O190" s="234"/>
      <c r="P190" s="235">
        <f>SUM(P191:P192)</f>
        <v>0</v>
      </c>
      <c r="Q190" s="234"/>
      <c r="R190" s="235">
        <f>SUM(R191:R192)</f>
        <v>0</v>
      </c>
      <c r="S190" s="234"/>
      <c r="T190" s="236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7" t="s">
        <v>81</v>
      </c>
      <c r="AT190" s="238" t="s">
        <v>72</v>
      </c>
      <c r="AU190" s="238" t="s">
        <v>81</v>
      </c>
      <c r="AY190" s="237" t="s">
        <v>132</v>
      </c>
      <c r="BK190" s="239">
        <f>SUM(BK191:BK192)</f>
        <v>0</v>
      </c>
    </row>
    <row r="191" s="2" customFormat="1" ht="36" customHeight="1">
      <c r="A191" s="35"/>
      <c r="B191" s="36"/>
      <c r="C191" s="242" t="s">
        <v>327</v>
      </c>
      <c r="D191" s="242" t="s">
        <v>134</v>
      </c>
      <c r="E191" s="243" t="s">
        <v>283</v>
      </c>
      <c r="F191" s="244" t="s">
        <v>284</v>
      </c>
      <c r="G191" s="245" t="s">
        <v>178</v>
      </c>
      <c r="H191" s="246">
        <v>112.416</v>
      </c>
      <c r="I191" s="247"/>
      <c r="J191" s="248">
        <f>ROUND(I191*H191,2)</f>
        <v>0</v>
      </c>
      <c r="K191" s="249"/>
      <c r="L191" s="41"/>
      <c r="M191" s="250" t="s">
        <v>1</v>
      </c>
      <c r="N191" s="251" t="s">
        <v>40</v>
      </c>
      <c r="O191" s="89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54" t="s">
        <v>138</v>
      </c>
      <c r="AT191" s="254" t="s">
        <v>134</v>
      </c>
      <c r="AU191" s="254" t="s">
        <v>83</v>
      </c>
      <c r="AY191" s="14" t="s">
        <v>132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4" t="s">
        <v>138</v>
      </c>
      <c r="BK191" s="255">
        <f>ROUND(I191*H191,2)</f>
        <v>0</v>
      </c>
      <c r="BL191" s="14" t="s">
        <v>138</v>
      </c>
      <c r="BM191" s="254" t="s">
        <v>568</v>
      </c>
    </row>
    <row r="192" s="2" customFormat="1" ht="48" customHeight="1">
      <c r="A192" s="35"/>
      <c r="B192" s="36"/>
      <c r="C192" s="242" t="s">
        <v>331</v>
      </c>
      <c r="D192" s="242" t="s">
        <v>134</v>
      </c>
      <c r="E192" s="243" t="s">
        <v>287</v>
      </c>
      <c r="F192" s="244" t="s">
        <v>288</v>
      </c>
      <c r="G192" s="245" t="s">
        <v>178</v>
      </c>
      <c r="H192" s="246">
        <v>6.8010000000000002</v>
      </c>
      <c r="I192" s="247"/>
      <c r="J192" s="248">
        <f>ROUND(I192*H192,2)</f>
        <v>0</v>
      </c>
      <c r="K192" s="249"/>
      <c r="L192" s="41"/>
      <c r="M192" s="250" t="s">
        <v>1</v>
      </c>
      <c r="N192" s="251" t="s">
        <v>40</v>
      </c>
      <c r="O192" s="89"/>
      <c r="P192" s="252">
        <f>O192*H192</f>
        <v>0</v>
      </c>
      <c r="Q192" s="252">
        <v>0</v>
      </c>
      <c r="R192" s="252">
        <f>Q192*H192</f>
        <v>0</v>
      </c>
      <c r="S192" s="252">
        <v>0</v>
      </c>
      <c r="T192" s="25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54" t="s">
        <v>138</v>
      </c>
      <c r="AT192" s="254" t="s">
        <v>134</v>
      </c>
      <c r="AU192" s="254" t="s">
        <v>83</v>
      </c>
      <c r="AY192" s="14" t="s">
        <v>132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14" t="s">
        <v>138</v>
      </c>
      <c r="BK192" s="255">
        <f>ROUND(I192*H192,2)</f>
        <v>0</v>
      </c>
      <c r="BL192" s="14" t="s">
        <v>138</v>
      </c>
      <c r="BM192" s="254" t="s">
        <v>569</v>
      </c>
    </row>
    <row r="193" s="12" customFormat="1" ht="25.92" customHeight="1">
      <c r="A193" s="12"/>
      <c r="B193" s="226"/>
      <c r="C193" s="227"/>
      <c r="D193" s="228" t="s">
        <v>72</v>
      </c>
      <c r="E193" s="229" t="s">
        <v>290</v>
      </c>
      <c r="F193" s="229" t="s">
        <v>291</v>
      </c>
      <c r="G193" s="227"/>
      <c r="H193" s="227"/>
      <c r="I193" s="230"/>
      <c r="J193" s="231">
        <f>BK193</f>
        <v>0</v>
      </c>
      <c r="K193" s="227"/>
      <c r="L193" s="232"/>
      <c r="M193" s="233"/>
      <c r="N193" s="234"/>
      <c r="O193" s="234"/>
      <c r="P193" s="235">
        <f>P194</f>
        <v>0</v>
      </c>
      <c r="Q193" s="234"/>
      <c r="R193" s="235">
        <f>R194</f>
        <v>0.0068400000000000006</v>
      </c>
      <c r="S193" s="234"/>
      <c r="T193" s="236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7" t="s">
        <v>83</v>
      </c>
      <c r="AT193" s="238" t="s">
        <v>72</v>
      </c>
      <c r="AU193" s="238" t="s">
        <v>73</v>
      </c>
      <c r="AY193" s="237" t="s">
        <v>132</v>
      </c>
      <c r="BK193" s="239">
        <f>BK194</f>
        <v>0</v>
      </c>
    </row>
    <row r="194" s="12" customFormat="1" ht="22.8" customHeight="1">
      <c r="A194" s="12"/>
      <c r="B194" s="226"/>
      <c r="C194" s="227"/>
      <c r="D194" s="228" t="s">
        <v>72</v>
      </c>
      <c r="E194" s="240" t="s">
        <v>292</v>
      </c>
      <c r="F194" s="240" t="s">
        <v>293</v>
      </c>
      <c r="G194" s="227"/>
      <c r="H194" s="227"/>
      <c r="I194" s="230"/>
      <c r="J194" s="241">
        <f>BK194</f>
        <v>0</v>
      </c>
      <c r="K194" s="227"/>
      <c r="L194" s="232"/>
      <c r="M194" s="233"/>
      <c r="N194" s="234"/>
      <c r="O194" s="234"/>
      <c r="P194" s="235">
        <f>SUM(P195:P196)</f>
        <v>0</v>
      </c>
      <c r="Q194" s="234"/>
      <c r="R194" s="235">
        <f>SUM(R195:R196)</f>
        <v>0.0068400000000000006</v>
      </c>
      <c r="S194" s="234"/>
      <c r="T194" s="236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7" t="s">
        <v>83</v>
      </c>
      <c r="AT194" s="238" t="s">
        <v>72</v>
      </c>
      <c r="AU194" s="238" t="s">
        <v>81</v>
      </c>
      <c r="AY194" s="237" t="s">
        <v>132</v>
      </c>
      <c r="BK194" s="239">
        <f>SUM(BK195:BK196)</f>
        <v>0</v>
      </c>
    </row>
    <row r="195" s="2" customFormat="1" ht="16.5" customHeight="1">
      <c r="A195" s="35"/>
      <c r="B195" s="36"/>
      <c r="C195" s="242" t="s">
        <v>335</v>
      </c>
      <c r="D195" s="242" t="s">
        <v>134</v>
      </c>
      <c r="E195" s="243" t="s">
        <v>484</v>
      </c>
      <c r="F195" s="244" t="s">
        <v>485</v>
      </c>
      <c r="G195" s="245" t="s">
        <v>305</v>
      </c>
      <c r="H195" s="246">
        <v>1</v>
      </c>
      <c r="I195" s="247"/>
      <c r="J195" s="248">
        <f>ROUND(I195*H195,2)</f>
        <v>0</v>
      </c>
      <c r="K195" s="249"/>
      <c r="L195" s="41"/>
      <c r="M195" s="250" t="s">
        <v>1</v>
      </c>
      <c r="N195" s="251" t="s">
        <v>40</v>
      </c>
      <c r="O195" s="89"/>
      <c r="P195" s="252">
        <f>O195*H195</f>
        <v>0</v>
      </c>
      <c r="Q195" s="252">
        <v>0.0061700000000000001</v>
      </c>
      <c r="R195" s="252">
        <f>Q195*H195</f>
        <v>0.0061700000000000001</v>
      </c>
      <c r="S195" s="252">
        <v>0</v>
      </c>
      <c r="T195" s="25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54" t="s">
        <v>138</v>
      </c>
      <c r="AT195" s="254" t="s">
        <v>134</v>
      </c>
      <c r="AU195" s="254" t="s">
        <v>83</v>
      </c>
      <c r="AY195" s="14" t="s">
        <v>132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4" t="s">
        <v>138</v>
      </c>
      <c r="BK195" s="255">
        <f>ROUND(I195*H195,2)</f>
        <v>0</v>
      </c>
      <c r="BL195" s="14" t="s">
        <v>138</v>
      </c>
      <c r="BM195" s="254" t="s">
        <v>570</v>
      </c>
    </row>
    <row r="196" s="2" customFormat="1" ht="24" customHeight="1">
      <c r="A196" s="35"/>
      <c r="B196" s="36"/>
      <c r="C196" s="242" t="s">
        <v>342</v>
      </c>
      <c r="D196" s="242" t="s">
        <v>134</v>
      </c>
      <c r="E196" s="243" t="s">
        <v>487</v>
      </c>
      <c r="F196" s="244" t="s">
        <v>488</v>
      </c>
      <c r="G196" s="245" t="s">
        <v>225</v>
      </c>
      <c r="H196" s="246">
        <v>67</v>
      </c>
      <c r="I196" s="247"/>
      <c r="J196" s="248">
        <f>ROUND(I196*H196,2)</f>
        <v>0</v>
      </c>
      <c r="K196" s="249"/>
      <c r="L196" s="41"/>
      <c r="M196" s="250" t="s">
        <v>1</v>
      </c>
      <c r="N196" s="251" t="s">
        <v>40</v>
      </c>
      <c r="O196" s="89"/>
      <c r="P196" s="252">
        <f>O196*H196</f>
        <v>0</v>
      </c>
      <c r="Q196" s="252">
        <v>1.0000000000000001E-05</v>
      </c>
      <c r="R196" s="252">
        <f>Q196*H196</f>
        <v>0.00067000000000000002</v>
      </c>
      <c r="S196" s="252">
        <v>0</v>
      </c>
      <c r="T196" s="25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54" t="s">
        <v>196</v>
      </c>
      <c r="AT196" s="254" t="s">
        <v>134</v>
      </c>
      <c r="AU196" s="254" t="s">
        <v>83</v>
      </c>
      <c r="AY196" s="14" t="s">
        <v>132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14" t="s">
        <v>138</v>
      </c>
      <c r="BK196" s="255">
        <f>ROUND(I196*H196,2)</f>
        <v>0</v>
      </c>
      <c r="BL196" s="14" t="s">
        <v>196</v>
      </c>
      <c r="BM196" s="254" t="s">
        <v>571</v>
      </c>
    </row>
    <row r="197" s="12" customFormat="1" ht="25.92" customHeight="1">
      <c r="A197" s="12"/>
      <c r="B197" s="226"/>
      <c r="C197" s="227"/>
      <c r="D197" s="228" t="s">
        <v>72</v>
      </c>
      <c r="E197" s="229" t="s">
        <v>185</v>
      </c>
      <c r="F197" s="229" t="s">
        <v>339</v>
      </c>
      <c r="G197" s="227"/>
      <c r="H197" s="227"/>
      <c r="I197" s="230"/>
      <c r="J197" s="231">
        <f>BK197</f>
        <v>0</v>
      </c>
      <c r="K197" s="227"/>
      <c r="L197" s="232"/>
      <c r="M197" s="233"/>
      <c r="N197" s="234"/>
      <c r="O197" s="234"/>
      <c r="P197" s="235">
        <f>P198</f>
        <v>0</v>
      </c>
      <c r="Q197" s="234"/>
      <c r="R197" s="235">
        <f>R198</f>
        <v>0.0038525</v>
      </c>
      <c r="S197" s="234"/>
      <c r="T197" s="236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7" t="s">
        <v>144</v>
      </c>
      <c r="AT197" s="238" t="s">
        <v>72</v>
      </c>
      <c r="AU197" s="238" t="s">
        <v>73</v>
      </c>
      <c r="AY197" s="237" t="s">
        <v>132</v>
      </c>
      <c r="BK197" s="239">
        <f>BK198</f>
        <v>0</v>
      </c>
    </row>
    <row r="198" s="12" customFormat="1" ht="22.8" customHeight="1">
      <c r="A198" s="12"/>
      <c r="B198" s="226"/>
      <c r="C198" s="227"/>
      <c r="D198" s="228" t="s">
        <v>72</v>
      </c>
      <c r="E198" s="240" t="s">
        <v>340</v>
      </c>
      <c r="F198" s="240" t="s">
        <v>341</v>
      </c>
      <c r="G198" s="227"/>
      <c r="H198" s="227"/>
      <c r="I198" s="230"/>
      <c r="J198" s="241">
        <f>BK198</f>
        <v>0</v>
      </c>
      <c r="K198" s="227"/>
      <c r="L198" s="232"/>
      <c r="M198" s="233"/>
      <c r="N198" s="234"/>
      <c r="O198" s="234"/>
      <c r="P198" s="235">
        <f>SUM(P199:P200)</f>
        <v>0</v>
      </c>
      <c r="Q198" s="234"/>
      <c r="R198" s="235">
        <f>SUM(R199:R200)</f>
        <v>0.0038525</v>
      </c>
      <c r="S198" s="234"/>
      <c r="T198" s="236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7" t="s">
        <v>144</v>
      </c>
      <c r="AT198" s="238" t="s">
        <v>72</v>
      </c>
      <c r="AU198" s="238" t="s">
        <v>81</v>
      </c>
      <c r="AY198" s="237" t="s">
        <v>132</v>
      </c>
      <c r="BK198" s="239">
        <f>SUM(BK199:BK200)</f>
        <v>0</v>
      </c>
    </row>
    <row r="199" s="2" customFormat="1" ht="36" customHeight="1">
      <c r="A199" s="35"/>
      <c r="B199" s="36"/>
      <c r="C199" s="242" t="s">
        <v>347</v>
      </c>
      <c r="D199" s="242" t="s">
        <v>134</v>
      </c>
      <c r="E199" s="243" t="s">
        <v>343</v>
      </c>
      <c r="F199" s="244" t="s">
        <v>344</v>
      </c>
      <c r="G199" s="245" t="s">
        <v>225</v>
      </c>
      <c r="H199" s="246">
        <v>67</v>
      </c>
      <c r="I199" s="247"/>
      <c r="J199" s="248">
        <f>ROUND(I199*H199,2)</f>
        <v>0</v>
      </c>
      <c r="K199" s="249"/>
      <c r="L199" s="41"/>
      <c r="M199" s="250" t="s">
        <v>1</v>
      </c>
      <c r="N199" s="251" t="s">
        <v>40</v>
      </c>
      <c r="O199" s="89"/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54" t="s">
        <v>345</v>
      </c>
      <c r="AT199" s="254" t="s">
        <v>134</v>
      </c>
      <c r="AU199" s="254" t="s">
        <v>83</v>
      </c>
      <c r="AY199" s="14" t="s">
        <v>132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4" t="s">
        <v>138</v>
      </c>
      <c r="BK199" s="255">
        <f>ROUND(I199*H199,2)</f>
        <v>0</v>
      </c>
      <c r="BL199" s="14" t="s">
        <v>345</v>
      </c>
      <c r="BM199" s="254" t="s">
        <v>572</v>
      </c>
    </row>
    <row r="200" s="2" customFormat="1" ht="16.5" customHeight="1">
      <c r="A200" s="35"/>
      <c r="B200" s="36"/>
      <c r="C200" s="256" t="s">
        <v>354</v>
      </c>
      <c r="D200" s="256" t="s">
        <v>185</v>
      </c>
      <c r="E200" s="257" t="s">
        <v>348</v>
      </c>
      <c r="F200" s="258" t="s">
        <v>349</v>
      </c>
      <c r="G200" s="259" t="s">
        <v>225</v>
      </c>
      <c r="H200" s="260">
        <v>77.049999999999997</v>
      </c>
      <c r="I200" s="261"/>
      <c r="J200" s="262">
        <f>ROUND(I200*H200,2)</f>
        <v>0</v>
      </c>
      <c r="K200" s="263"/>
      <c r="L200" s="264"/>
      <c r="M200" s="265" t="s">
        <v>1</v>
      </c>
      <c r="N200" s="266" t="s">
        <v>40</v>
      </c>
      <c r="O200" s="89"/>
      <c r="P200" s="252">
        <f>O200*H200</f>
        <v>0</v>
      </c>
      <c r="Q200" s="252">
        <v>5.0000000000000002E-05</v>
      </c>
      <c r="R200" s="252">
        <f>Q200*H200</f>
        <v>0.0038525</v>
      </c>
      <c r="S200" s="252">
        <v>0</v>
      </c>
      <c r="T200" s="25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54" t="s">
        <v>350</v>
      </c>
      <c r="AT200" s="254" t="s">
        <v>185</v>
      </c>
      <c r="AU200" s="254" t="s">
        <v>83</v>
      </c>
      <c r="AY200" s="14" t="s">
        <v>132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14" t="s">
        <v>138</v>
      </c>
      <c r="BK200" s="255">
        <f>ROUND(I200*H200,2)</f>
        <v>0</v>
      </c>
      <c r="BL200" s="14" t="s">
        <v>350</v>
      </c>
      <c r="BM200" s="254" t="s">
        <v>573</v>
      </c>
    </row>
    <row r="201" s="12" customFormat="1" ht="25.92" customHeight="1">
      <c r="A201" s="12"/>
      <c r="B201" s="226"/>
      <c r="C201" s="227"/>
      <c r="D201" s="228" t="s">
        <v>72</v>
      </c>
      <c r="E201" s="229" t="s">
        <v>352</v>
      </c>
      <c r="F201" s="229" t="s">
        <v>353</v>
      </c>
      <c r="G201" s="227"/>
      <c r="H201" s="227"/>
      <c r="I201" s="230"/>
      <c r="J201" s="231">
        <f>BK201</f>
        <v>0</v>
      </c>
      <c r="K201" s="227"/>
      <c r="L201" s="232"/>
      <c r="M201" s="233"/>
      <c r="N201" s="234"/>
      <c r="O201" s="234"/>
      <c r="P201" s="235">
        <f>P202</f>
        <v>0</v>
      </c>
      <c r="Q201" s="234"/>
      <c r="R201" s="235">
        <f>R202</f>
        <v>0</v>
      </c>
      <c r="S201" s="234"/>
      <c r="T201" s="236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7" t="s">
        <v>138</v>
      </c>
      <c r="AT201" s="238" t="s">
        <v>72</v>
      </c>
      <c r="AU201" s="238" t="s">
        <v>73</v>
      </c>
      <c r="AY201" s="237" t="s">
        <v>132</v>
      </c>
      <c r="BK201" s="239">
        <f>BK202</f>
        <v>0</v>
      </c>
    </row>
    <row r="202" s="2" customFormat="1" ht="36" customHeight="1">
      <c r="A202" s="35"/>
      <c r="B202" s="36"/>
      <c r="C202" s="242" t="s">
        <v>360</v>
      </c>
      <c r="D202" s="242" t="s">
        <v>134</v>
      </c>
      <c r="E202" s="243" t="s">
        <v>361</v>
      </c>
      <c r="F202" s="244" t="s">
        <v>362</v>
      </c>
      <c r="G202" s="245" t="s">
        <v>357</v>
      </c>
      <c r="H202" s="246">
        <v>14.5</v>
      </c>
      <c r="I202" s="247"/>
      <c r="J202" s="248">
        <f>ROUND(I202*H202,2)</f>
        <v>0</v>
      </c>
      <c r="K202" s="249"/>
      <c r="L202" s="41"/>
      <c r="M202" s="250" t="s">
        <v>1</v>
      </c>
      <c r="N202" s="251" t="s">
        <v>40</v>
      </c>
      <c r="O202" s="89"/>
      <c r="P202" s="252">
        <f>O202*H202</f>
        <v>0</v>
      </c>
      <c r="Q202" s="252">
        <v>0</v>
      </c>
      <c r="R202" s="252">
        <f>Q202*H202</f>
        <v>0</v>
      </c>
      <c r="S202" s="252">
        <v>0</v>
      </c>
      <c r="T202" s="25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54" t="s">
        <v>358</v>
      </c>
      <c r="AT202" s="254" t="s">
        <v>134</v>
      </c>
      <c r="AU202" s="254" t="s">
        <v>81</v>
      </c>
      <c r="AY202" s="14" t="s">
        <v>132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14" t="s">
        <v>138</v>
      </c>
      <c r="BK202" s="255">
        <f>ROUND(I202*H202,2)</f>
        <v>0</v>
      </c>
      <c r="BL202" s="14" t="s">
        <v>358</v>
      </c>
      <c r="BM202" s="254" t="s">
        <v>574</v>
      </c>
    </row>
    <row r="203" s="12" customFormat="1" ht="25.92" customHeight="1">
      <c r="A203" s="12"/>
      <c r="B203" s="226"/>
      <c r="C203" s="227"/>
      <c r="D203" s="228" t="s">
        <v>72</v>
      </c>
      <c r="E203" s="229" t="s">
        <v>364</v>
      </c>
      <c r="F203" s="229" t="s">
        <v>365</v>
      </c>
      <c r="G203" s="227"/>
      <c r="H203" s="227"/>
      <c r="I203" s="230"/>
      <c r="J203" s="231">
        <f>BK203</f>
        <v>0</v>
      </c>
      <c r="K203" s="227"/>
      <c r="L203" s="232"/>
      <c r="M203" s="233"/>
      <c r="N203" s="234"/>
      <c r="O203" s="234"/>
      <c r="P203" s="235">
        <f>P204+P208+P210+P212+P214+P218</f>
        <v>0</v>
      </c>
      <c r="Q203" s="234"/>
      <c r="R203" s="235">
        <f>R204+R208+R210+R212+R214+R218</f>
        <v>0</v>
      </c>
      <c r="S203" s="234"/>
      <c r="T203" s="236">
        <f>T204+T208+T210+T212+T214+T218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7" t="s">
        <v>151</v>
      </c>
      <c r="AT203" s="238" t="s">
        <v>72</v>
      </c>
      <c r="AU203" s="238" t="s">
        <v>73</v>
      </c>
      <c r="AY203" s="237" t="s">
        <v>132</v>
      </c>
      <c r="BK203" s="239">
        <f>BK204+BK208+BK210+BK212+BK214+BK218</f>
        <v>0</v>
      </c>
    </row>
    <row r="204" s="12" customFormat="1" ht="22.8" customHeight="1">
      <c r="A204" s="12"/>
      <c r="B204" s="226"/>
      <c r="C204" s="227"/>
      <c r="D204" s="228" t="s">
        <v>72</v>
      </c>
      <c r="E204" s="240" t="s">
        <v>366</v>
      </c>
      <c r="F204" s="240" t="s">
        <v>367</v>
      </c>
      <c r="G204" s="227"/>
      <c r="H204" s="227"/>
      <c r="I204" s="230"/>
      <c r="J204" s="241">
        <f>BK204</f>
        <v>0</v>
      </c>
      <c r="K204" s="227"/>
      <c r="L204" s="232"/>
      <c r="M204" s="233"/>
      <c r="N204" s="234"/>
      <c r="O204" s="234"/>
      <c r="P204" s="235">
        <f>SUM(P205:P207)</f>
        <v>0</v>
      </c>
      <c r="Q204" s="234"/>
      <c r="R204" s="235">
        <f>SUM(R205:R207)</f>
        <v>0</v>
      </c>
      <c r="S204" s="234"/>
      <c r="T204" s="236">
        <f>SUM(T205:T207)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7" t="s">
        <v>151</v>
      </c>
      <c r="AT204" s="238" t="s">
        <v>72</v>
      </c>
      <c r="AU204" s="238" t="s">
        <v>81</v>
      </c>
      <c r="AY204" s="237" t="s">
        <v>132</v>
      </c>
      <c r="BK204" s="239">
        <f>SUM(BK205:BK207)</f>
        <v>0</v>
      </c>
    </row>
    <row r="205" s="2" customFormat="1" ht="16.5" customHeight="1">
      <c r="A205" s="35"/>
      <c r="B205" s="36"/>
      <c r="C205" s="242" t="s">
        <v>368</v>
      </c>
      <c r="D205" s="242" t="s">
        <v>134</v>
      </c>
      <c r="E205" s="243" t="s">
        <v>369</v>
      </c>
      <c r="F205" s="244" t="s">
        <v>370</v>
      </c>
      <c r="G205" s="245" t="s">
        <v>234</v>
      </c>
      <c r="H205" s="246">
        <v>1</v>
      </c>
      <c r="I205" s="247"/>
      <c r="J205" s="248">
        <f>ROUND(I205*H205,2)</f>
        <v>0</v>
      </c>
      <c r="K205" s="249"/>
      <c r="L205" s="41"/>
      <c r="M205" s="250" t="s">
        <v>1</v>
      </c>
      <c r="N205" s="251" t="s">
        <v>40</v>
      </c>
      <c r="O205" s="89"/>
      <c r="P205" s="252">
        <f>O205*H205</f>
        <v>0</v>
      </c>
      <c r="Q205" s="252">
        <v>0</v>
      </c>
      <c r="R205" s="252">
        <f>Q205*H205</f>
        <v>0</v>
      </c>
      <c r="S205" s="252">
        <v>0</v>
      </c>
      <c r="T205" s="25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54" t="s">
        <v>371</v>
      </c>
      <c r="AT205" s="254" t="s">
        <v>134</v>
      </c>
      <c r="AU205" s="254" t="s">
        <v>83</v>
      </c>
      <c r="AY205" s="14" t="s">
        <v>132</v>
      </c>
      <c r="BE205" s="255">
        <f>IF(N205="základní",J205,0)</f>
        <v>0</v>
      </c>
      <c r="BF205" s="255">
        <f>IF(N205="snížená",J205,0)</f>
        <v>0</v>
      </c>
      <c r="BG205" s="255">
        <f>IF(N205="zákl. přenesená",J205,0)</f>
        <v>0</v>
      </c>
      <c r="BH205" s="255">
        <f>IF(N205="sníž. přenesená",J205,0)</f>
        <v>0</v>
      </c>
      <c r="BI205" s="255">
        <f>IF(N205="nulová",J205,0)</f>
        <v>0</v>
      </c>
      <c r="BJ205" s="14" t="s">
        <v>138</v>
      </c>
      <c r="BK205" s="255">
        <f>ROUND(I205*H205,2)</f>
        <v>0</v>
      </c>
      <c r="BL205" s="14" t="s">
        <v>371</v>
      </c>
      <c r="BM205" s="254" t="s">
        <v>575</v>
      </c>
    </row>
    <row r="206" s="2" customFormat="1" ht="16.5" customHeight="1">
      <c r="A206" s="35"/>
      <c r="B206" s="36"/>
      <c r="C206" s="242" t="s">
        <v>373</v>
      </c>
      <c r="D206" s="242" t="s">
        <v>134</v>
      </c>
      <c r="E206" s="243" t="s">
        <v>374</v>
      </c>
      <c r="F206" s="244" t="s">
        <v>375</v>
      </c>
      <c r="G206" s="245" t="s">
        <v>234</v>
      </c>
      <c r="H206" s="246">
        <v>1</v>
      </c>
      <c r="I206" s="247"/>
      <c r="J206" s="248">
        <f>ROUND(I206*H206,2)</f>
        <v>0</v>
      </c>
      <c r="K206" s="249"/>
      <c r="L206" s="41"/>
      <c r="M206" s="250" t="s">
        <v>1</v>
      </c>
      <c r="N206" s="251" t="s">
        <v>40</v>
      </c>
      <c r="O206" s="89"/>
      <c r="P206" s="252">
        <f>O206*H206</f>
        <v>0</v>
      </c>
      <c r="Q206" s="252">
        <v>0</v>
      </c>
      <c r="R206" s="252">
        <f>Q206*H206</f>
        <v>0</v>
      </c>
      <c r="S206" s="252">
        <v>0</v>
      </c>
      <c r="T206" s="25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54" t="s">
        <v>371</v>
      </c>
      <c r="AT206" s="254" t="s">
        <v>134</v>
      </c>
      <c r="AU206" s="254" t="s">
        <v>83</v>
      </c>
      <c r="AY206" s="14" t="s">
        <v>132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14" t="s">
        <v>138</v>
      </c>
      <c r="BK206" s="255">
        <f>ROUND(I206*H206,2)</f>
        <v>0</v>
      </c>
      <c r="BL206" s="14" t="s">
        <v>371</v>
      </c>
      <c r="BM206" s="254" t="s">
        <v>576</v>
      </c>
    </row>
    <row r="207" s="2" customFormat="1" ht="16.5" customHeight="1">
      <c r="A207" s="35"/>
      <c r="B207" s="36"/>
      <c r="C207" s="242" t="s">
        <v>377</v>
      </c>
      <c r="D207" s="242" t="s">
        <v>134</v>
      </c>
      <c r="E207" s="243" t="s">
        <v>378</v>
      </c>
      <c r="F207" s="244" t="s">
        <v>379</v>
      </c>
      <c r="G207" s="245" t="s">
        <v>234</v>
      </c>
      <c r="H207" s="246">
        <v>1</v>
      </c>
      <c r="I207" s="247"/>
      <c r="J207" s="248">
        <f>ROUND(I207*H207,2)</f>
        <v>0</v>
      </c>
      <c r="K207" s="249"/>
      <c r="L207" s="41"/>
      <c r="M207" s="250" t="s">
        <v>1</v>
      </c>
      <c r="N207" s="251" t="s">
        <v>40</v>
      </c>
      <c r="O207" s="89"/>
      <c r="P207" s="252">
        <f>O207*H207</f>
        <v>0</v>
      </c>
      <c r="Q207" s="252">
        <v>0</v>
      </c>
      <c r="R207" s="252">
        <f>Q207*H207</f>
        <v>0</v>
      </c>
      <c r="S207" s="252">
        <v>0</v>
      </c>
      <c r="T207" s="25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54" t="s">
        <v>371</v>
      </c>
      <c r="AT207" s="254" t="s">
        <v>134</v>
      </c>
      <c r="AU207" s="254" t="s">
        <v>83</v>
      </c>
      <c r="AY207" s="14" t="s">
        <v>132</v>
      </c>
      <c r="BE207" s="255">
        <f>IF(N207="základní",J207,0)</f>
        <v>0</v>
      </c>
      <c r="BF207" s="255">
        <f>IF(N207="snížená",J207,0)</f>
        <v>0</v>
      </c>
      <c r="BG207" s="255">
        <f>IF(N207="zákl. přenesená",J207,0)</f>
        <v>0</v>
      </c>
      <c r="BH207" s="255">
        <f>IF(N207="sníž. přenesená",J207,0)</f>
        <v>0</v>
      </c>
      <c r="BI207" s="255">
        <f>IF(N207="nulová",J207,0)</f>
        <v>0</v>
      </c>
      <c r="BJ207" s="14" t="s">
        <v>138</v>
      </c>
      <c r="BK207" s="255">
        <f>ROUND(I207*H207,2)</f>
        <v>0</v>
      </c>
      <c r="BL207" s="14" t="s">
        <v>371</v>
      </c>
      <c r="BM207" s="254" t="s">
        <v>577</v>
      </c>
    </row>
    <row r="208" s="12" customFormat="1" ht="22.8" customHeight="1">
      <c r="A208" s="12"/>
      <c r="B208" s="226"/>
      <c r="C208" s="227"/>
      <c r="D208" s="228" t="s">
        <v>72</v>
      </c>
      <c r="E208" s="240" t="s">
        <v>381</v>
      </c>
      <c r="F208" s="240" t="s">
        <v>382</v>
      </c>
      <c r="G208" s="227"/>
      <c r="H208" s="227"/>
      <c r="I208" s="230"/>
      <c r="J208" s="241">
        <f>BK208</f>
        <v>0</v>
      </c>
      <c r="K208" s="227"/>
      <c r="L208" s="232"/>
      <c r="M208" s="233"/>
      <c r="N208" s="234"/>
      <c r="O208" s="234"/>
      <c r="P208" s="235">
        <f>P209</f>
        <v>0</v>
      </c>
      <c r="Q208" s="234"/>
      <c r="R208" s="235">
        <f>R209</f>
        <v>0</v>
      </c>
      <c r="S208" s="234"/>
      <c r="T208" s="236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7" t="s">
        <v>151</v>
      </c>
      <c r="AT208" s="238" t="s">
        <v>72</v>
      </c>
      <c r="AU208" s="238" t="s">
        <v>81</v>
      </c>
      <c r="AY208" s="237" t="s">
        <v>132</v>
      </c>
      <c r="BK208" s="239">
        <f>BK209</f>
        <v>0</v>
      </c>
    </row>
    <row r="209" s="2" customFormat="1" ht="16.5" customHeight="1">
      <c r="A209" s="35"/>
      <c r="B209" s="36"/>
      <c r="C209" s="242" t="s">
        <v>383</v>
      </c>
      <c r="D209" s="242" t="s">
        <v>134</v>
      </c>
      <c r="E209" s="243" t="s">
        <v>384</v>
      </c>
      <c r="F209" s="244" t="s">
        <v>382</v>
      </c>
      <c r="G209" s="245" t="s">
        <v>234</v>
      </c>
      <c r="H209" s="246">
        <v>1</v>
      </c>
      <c r="I209" s="247"/>
      <c r="J209" s="248">
        <f>ROUND(I209*H209,2)</f>
        <v>0</v>
      </c>
      <c r="K209" s="249"/>
      <c r="L209" s="41"/>
      <c r="M209" s="250" t="s">
        <v>1</v>
      </c>
      <c r="N209" s="251" t="s">
        <v>40</v>
      </c>
      <c r="O209" s="89"/>
      <c r="P209" s="252">
        <f>O209*H209</f>
        <v>0</v>
      </c>
      <c r="Q209" s="252">
        <v>0</v>
      </c>
      <c r="R209" s="252">
        <f>Q209*H209</f>
        <v>0</v>
      </c>
      <c r="S209" s="252">
        <v>0</v>
      </c>
      <c r="T209" s="25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54" t="s">
        <v>371</v>
      </c>
      <c r="AT209" s="254" t="s">
        <v>134</v>
      </c>
      <c r="AU209" s="254" t="s">
        <v>83</v>
      </c>
      <c r="AY209" s="14" t="s">
        <v>132</v>
      </c>
      <c r="BE209" s="255">
        <f>IF(N209="základní",J209,0)</f>
        <v>0</v>
      </c>
      <c r="BF209" s="255">
        <f>IF(N209="snížená",J209,0)</f>
        <v>0</v>
      </c>
      <c r="BG209" s="255">
        <f>IF(N209="zákl. přenesená",J209,0)</f>
        <v>0</v>
      </c>
      <c r="BH209" s="255">
        <f>IF(N209="sníž. přenesená",J209,0)</f>
        <v>0</v>
      </c>
      <c r="BI209" s="255">
        <f>IF(N209="nulová",J209,0)</f>
        <v>0</v>
      </c>
      <c r="BJ209" s="14" t="s">
        <v>138</v>
      </c>
      <c r="BK209" s="255">
        <f>ROUND(I209*H209,2)</f>
        <v>0</v>
      </c>
      <c r="BL209" s="14" t="s">
        <v>371</v>
      </c>
      <c r="BM209" s="254" t="s">
        <v>578</v>
      </c>
    </row>
    <row r="210" s="12" customFormat="1" ht="22.8" customHeight="1">
      <c r="A210" s="12"/>
      <c r="B210" s="226"/>
      <c r="C210" s="227"/>
      <c r="D210" s="228" t="s">
        <v>72</v>
      </c>
      <c r="E210" s="240" t="s">
        <v>386</v>
      </c>
      <c r="F210" s="240" t="s">
        <v>387</v>
      </c>
      <c r="G210" s="227"/>
      <c r="H210" s="227"/>
      <c r="I210" s="230"/>
      <c r="J210" s="241">
        <f>BK210</f>
        <v>0</v>
      </c>
      <c r="K210" s="227"/>
      <c r="L210" s="232"/>
      <c r="M210" s="233"/>
      <c r="N210" s="234"/>
      <c r="O210" s="234"/>
      <c r="P210" s="235">
        <f>P211</f>
        <v>0</v>
      </c>
      <c r="Q210" s="234"/>
      <c r="R210" s="235">
        <f>R211</f>
        <v>0</v>
      </c>
      <c r="S210" s="234"/>
      <c r="T210" s="236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7" t="s">
        <v>151</v>
      </c>
      <c r="AT210" s="238" t="s">
        <v>72</v>
      </c>
      <c r="AU210" s="238" t="s">
        <v>81</v>
      </c>
      <c r="AY210" s="237" t="s">
        <v>132</v>
      </c>
      <c r="BK210" s="239">
        <f>BK211</f>
        <v>0</v>
      </c>
    </row>
    <row r="211" s="2" customFormat="1" ht="16.5" customHeight="1">
      <c r="A211" s="35"/>
      <c r="B211" s="36"/>
      <c r="C211" s="242" t="s">
        <v>579</v>
      </c>
      <c r="D211" s="242" t="s">
        <v>134</v>
      </c>
      <c r="E211" s="243" t="s">
        <v>389</v>
      </c>
      <c r="F211" s="244" t="s">
        <v>390</v>
      </c>
      <c r="G211" s="245" t="s">
        <v>234</v>
      </c>
      <c r="H211" s="246">
        <v>2</v>
      </c>
      <c r="I211" s="247"/>
      <c r="J211" s="248">
        <f>ROUND(I211*H211,2)</f>
        <v>0</v>
      </c>
      <c r="K211" s="249"/>
      <c r="L211" s="41"/>
      <c r="M211" s="250" t="s">
        <v>1</v>
      </c>
      <c r="N211" s="251" t="s">
        <v>40</v>
      </c>
      <c r="O211" s="89"/>
      <c r="P211" s="252">
        <f>O211*H211</f>
        <v>0</v>
      </c>
      <c r="Q211" s="252">
        <v>0</v>
      </c>
      <c r="R211" s="252">
        <f>Q211*H211</f>
        <v>0</v>
      </c>
      <c r="S211" s="252">
        <v>0</v>
      </c>
      <c r="T211" s="25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54" t="s">
        <v>371</v>
      </c>
      <c r="AT211" s="254" t="s">
        <v>134</v>
      </c>
      <c r="AU211" s="254" t="s">
        <v>83</v>
      </c>
      <c r="AY211" s="14" t="s">
        <v>132</v>
      </c>
      <c r="BE211" s="255">
        <f>IF(N211="základní",J211,0)</f>
        <v>0</v>
      </c>
      <c r="BF211" s="255">
        <f>IF(N211="snížená",J211,0)</f>
        <v>0</v>
      </c>
      <c r="BG211" s="255">
        <f>IF(N211="zákl. přenesená",J211,0)</f>
        <v>0</v>
      </c>
      <c r="BH211" s="255">
        <f>IF(N211="sníž. přenesená",J211,0)</f>
        <v>0</v>
      </c>
      <c r="BI211" s="255">
        <f>IF(N211="nulová",J211,0)</f>
        <v>0</v>
      </c>
      <c r="BJ211" s="14" t="s">
        <v>138</v>
      </c>
      <c r="BK211" s="255">
        <f>ROUND(I211*H211,2)</f>
        <v>0</v>
      </c>
      <c r="BL211" s="14" t="s">
        <v>371</v>
      </c>
      <c r="BM211" s="254" t="s">
        <v>580</v>
      </c>
    </row>
    <row r="212" s="12" customFormat="1" ht="22.8" customHeight="1">
      <c r="A212" s="12"/>
      <c r="B212" s="226"/>
      <c r="C212" s="227"/>
      <c r="D212" s="228" t="s">
        <v>72</v>
      </c>
      <c r="E212" s="240" t="s">
        <v>497</v>
      </c>
      <c r="F212" s="240" t="s">
        <v>498</v>
      </c>
      <c r="G212" s="227"/>
      <c r="H212" s="227"/>
      <c r="I212" s="230"/>
      <c r="J212" s="241">
        <f>BK212</f>
        <v>0</v>
      </c>
      <c r="K212" s="227"/>
      <c r="L212" s="232"/>
      <c r="M212" s="233"/>
      <c r="N212" s="234"/>
      <c r="O212" s="234"/>
      <c r="P212" s="235">
        <f>P213</f>
        <v>0</v>
      </c>
      <c r="Q212" s="234"/>
      <c r="R212" s="235">
        <f>R213</f>
        <v>0</v>
      </c>
      <c r="S212" s="234"/>
      <c r="T212" s="236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7" t="s">
        <v>151</v>
      </c>
      <c r="AT212" s="238" t="s">
        <v>72</v>
      </c>
      <c r="AU212" s="238" t="s">
        <v>81</v>
      </c>
      <c r="AY212" s="237" t="s">
        <v>132</v>
      </c>
      <c r="BK212" s="239">
        <f>BK213</f>
        <v>0</v>
      </c>
    </row>
    <row r="213" s="2" customFormat="1" ht="16.5" customHeight="1">
      <c r="A213" s="35"/>
      <c r="B213" s="36"/>
      <c r="C213" s="242" t="s">
        <v>388</v>
      </c>
      <c r="D213" s="242" t="s">
        <v>134</v>
      </c>
      <c r="E213" s="243" t="s">
        <v>499</v>
      </c>
      <c r="F213" s="244" t="s">
        <v>500</v>
      </c>
      <c r="G213" s="245" t="s">
        <v>234</v>
      </c>
      <c r="H213" s="246">
        <v>1</v>
      </c>
      <c r="I213" s="247"/>
      <c r="J213" s="248">
        <f>ROUND(I213*H213,2)</f>
        <v>0</v>
      </c>
      <c r="K213" s="249"/>
      <c r="L213" s="41"/>
      <c r="M213" s="250" t="s">
        <v>1</v>
      </c>
      <c r="N213" s="251" t="s">
        <v>40</v>
      </c>
      <c r="O213" s="89"/>
      <c r="P213" s="252">
        <f>O213*H213</f>
        <v>0</v>
      </c>
      <c r="Q213" s="252">
        <v>0</v>
      </c>
      <c r="R213" s="252">
        <f>Q213*H213</f>
        <v>0</v>
      </c>
      <c r="S213" s="252">
        <v>0</v>
      </c>
      <c r="T213" s="25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54" t="s">
        <v>371</v>
      </c>
      <c r="AT213" s="254" t="s">
        <v>134</v>
      </c>
      <c r="AU213" s="254" t="s">
        <v>83</v>
      </c>
      <c r="AY213" s="14" t="s">
        <v>132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14" t="s">
        <v>138</v>
      </c>
      <c r="BK213" s="255">
        <f>ROUND(I213*H213,2)</f>
        <v>0</v>
      </c>
      <c r="BL213" s="14" t="s">
        <v>371</v>
      </c>
      <c r="BM213" s="254" t="s">
        <v>581</v>
      </c>
    </row>
    <row r="214" s="12" customFormat="1" ht="22.8" customHeight="1">
      <c r="A214" s="12"/>
      <c r="B214" s="226"/>
      <c r="C214" s="227"/>
      <c r="D214" s="228" t="s">
        <v>72</v>
      </c>
      <c r="E214" s="240" t="s">
        <v>392</v>
      </c>
      <c r="F214" s="240" t="s">
        <v>393</v>
      </c>
      <c r="G214" s="227"/>
      <c r="H214" s="227"/>
      <c r="I214" s="230"/>
      <c r="J214" s="241">
        <f>BK214</f>
        <v>0</v>
      </c>
      <c r="K214" s="227"/>
      <c r="L214" s="232"/>
      <c r="M214" s="233"/>
      <c r="N214" s="234"/>
      <c r="O214" s="234"/>
      <c r="P214" s="235">
        <f>SUM(P215:P217)</f>
        <v>0</v>
      </c>
      <c r="Q214" s="234"/>
      <c r="R214" s="235">
        <f>SUM(R215:R217)</f>
        <v>0</v>
      </c>
      <c r="S214" s="234"/>
      <c r="T214" s="236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7" t="s">
        <v>151</v>
      </c>
      <c r="AT214" s="238" t="s">
        <v>72</v>
      </c>
      <c r="AU214" s="238" t="s">
        <v>81</v>
      </c>
      <c r="AY214" s="237" t="s">
        <v>132</v>
      </c>
      <c r="BK214" s="239">
        <f>SUM(BK215:BK217)</f>
        <v>0</v>
      </c>
    </row>
    <row r="215" s="2" customFormat="1" ht="16.5" customHeight="1">
      <c r="A215" s="35"/>
      <c r="B215" s="36"/>
      <c r="C215" s="242" t="s">
        <v>582</v>
      </c>
      <c r="D215" s="242" t="s">
        <v>134</v>
      </c>
      <c r="E215" s="243" t="s">
        <v>583</v>
      </c>
      <c r="F215" s="244" t="s">
        <v>584</v>
      </c>
      <c r="G215" s="245" t="s">
        <v>234</v>
      </c>
      <c r="H215" s="246">
        <v>1</v>
      </c>
      <c r="I215" s="247"/>
      <c r="J215" s="248">
        <f>ROUND(I215*H215,2)</f>
        <v>0</v>
      </c>
      <c r="K215" s="249"/>
      <c r="L215" s="41"/>
      <c r="M215" s="250" t="s">
        <v>1</v>
      </c>
      <c r="N215" s="251" t="s">
        <v>40</v>
      </c>
      <c r="O215" s="89"/>
      <c r="P215" s="252">
        <f>O215*H215</f>
        <v>0</v>
      </c>
      <c r="Q215" s="252">
        <v>0</v>
      </c>
      <c r="R215" s="252">
        <f>Q215*H215</f>
        <v>0</v>
      </c>
      <c r="S215" s="252">
        <v>0</v>
      </c>
      <c r="T215" s="25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54" t="s">
        <v>371</v>
      </c>
      <c r="AT215" s="254" t="s">
        <v>134</v>
      </c>
      <c r="AU215" s="254" t="s">
        <v>83</v>
      </c>
      <c r="AY215" s="14" t="s">
        <v>132</v>
      </c>
      <c r="BE215" s="255">
        <f>IF(N215="základní",J215,0)</f>
        <v>0</v>
      </c>
      <c r="BF215" s="255">
        <f>IF(N215="snížená",J215,0)</f>
        <v>0</v>
      </c>
      <c r="BG215" s="255">
        <f>IF(N215="zákl. přenesená",J215,0)</f>
        <v>0</v>
      </c>
      <c r="BH215" s="255">
        <f>IF(N215="sníž. přenesená",J215,0)</f>
        <v>0</v>
      </c>
      <c r="BI215" s="255">
        <f>IF(N215="nulová",J215,0)</f>
        <v>0</v>
      </c>
      <c r="BJ215" s="14" t="s">
        <v>138</v>
      </c>
      <c r="BK215" s="255">
        <f>ROUND(I215*H215,2)</f>
        <v>0</v>
      </c>
      <c r="BL215" s="14" t="s">
        <v>371</v>
      </c>
      <c r="BM215" s="254" t="s">
        <v>585</v>
      </c>
    </row>
    <row r="216" s="2" customFormat="1" ht="16.5" customHeight="1">
      <c r="A216" s="35"/>
      <c r="B216" s="36"/>
      <c r="C216" s="242" t="s">
        <v>394</v>
      </c>
      <c r="D216" s="242" t="s">
        <v>134</v>
      </c>
      <c r="E216" s="243" t="s">
        <v>395</v>
      </c>
      <c r="F216" s="244" t="s">
        <v>396</v>
      </c>
      <c r="G216" s="245" t="s">
        <v>234</v>
      </c>
      <c r="H216" s="246">
        <v>1</v>
      </c>
      <c r="I216" s="247"/>
      <c r="J216" s="248">
        <f>ROUND(I216*H216,2)</f>
        <v>0</v>
      </c>
      <c r="K216" s="249"/>
      <c r="L216" s="41"/>
      <c r="M216" s="250" t="s">
        <v>1</v>
      </c>
      <c r="N216" s="251" t="s">
        <v>40</v>
      </c>
      <c r="O216" s="89"/>
      <c r="P216" s="252">
        <f>O216*H216</f>
        <v>0</v>
      </c>
      <c r="Q216" s="252">
        <v>0</v>
      </c>
      <c r="R216" s="252">
        <f>Q216*H216</f>
        <v>0</v>
      </c>
      <c r="S216" s="252">
        <v>0</v>
      </c>
      <c r="T216" s="25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54" t="s">
        <v>371</v>
      </c>
      <c r="AT216" s="254" t="s">
        <v>134</v>
      </c>
      <c r="AU216" s="254" t="s">
        <v>83</v>
      </c>
      <c r="AY216" s="14" t="s">
        <v>132</v>
      </c>
      <c r="BE216" s="255">
        <f>IF(N216="základní",J216,0)</f>
        <v>0</v>
      </c>
      <c r="BF216" s="255">
        <f>IF(N216="snížená",J216,0)</f>
        <v>0</v>
      </c>
      <c r="BG216" s="255">
        <f>IF(N216="zákl. přenesená",J216,0)</f>
        <v>0</v>
      </c>
      <c r="BH216" s="255">
        <f>IF(N216="sníž. přenesená",J216,0)</f>
        <v>0</v>
      </c>
      <c r="BI216" s="255">
        <f>IF(N216="nulová",J216,0)</f>
        <v>0</v>
      </c>
      <c r="BJ216" s="14" t="s">
        <v>138</v>
      </c>
      <c r="BK216" s="255">
        <f>ROUND(I216*H216,2)</f>
        <v>0</v>
      </c>
      <c r="BL216" s="14" t="s">
        <v>371</v>
      </c>
      <c r="BM216" s="254" t="s">
        <v>586</v>
      </c>
    </row>
    <row r="217" s="2" customFormat="1" ht="16.5" customHeight="1">
      <c r="A217" s="35"/>
      <c r="B217" s="36"/>
      <c r="C217" s="242" t="s">
        <v>398</v>
      </c>
      <c r="D217" s="242" t="s">
        <v>134</v>
      </c>
      <c r="E217" s="243" t="s">
        <v>399</v>
      </c>
      <c r="F217" s="244" t="s">
        <v>400</v>
      </c>
      <c r="G217" s="245" t="s">
        <v>234</v>
      </c>
      <c r="H217" s="246">
        <v>1</v>
      </c>
      <c r="I217" s="247"/>
      <c r="J217" s="248">
        <f>ROUND(I217*H217,2)</f>
        <v>0</v>
      </c>
      <c r="K217" s="249"/>
      <c r="L217" s="41"/>
      <c r="M217" s="250" t="s">
        <v>1</v>
      </c>
      <c r="N217" s="251" t="s">
        <v>40</v>
      </c>
      <c r="O217" s="89"/>
      <c r="P217" s="252">
        <f>O217*H217</f>
        <v>0</v>
      </c>
      <c r="Q217" s="252">
        <v>0</v>
      </c>
      <c r="R217" s="252">
        <f>Q217*H217</f>
        <v>0</v>
      </c>
      <c r="S217" s="252">
        <v>0</v>
      </c>
      <c r="T217" s="25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54" t="s">
        <v>371</v>
      </c>
      <c r="AT217" s="254" t="s">
        <v>134</v>
      </c>
      <c r="AU217" s="254" t="s">
        <v>83</v>
      </c>
      <c r="AY217" s="14" t="s">
        <v>132</v>
      </c>
      <c r="BE217" s="255">
        <f>IF(N217="základní",J217,0)</f>
        <v>0</v>
      </c>
      <c r="BF217" s="255">
        <f>IF(N217="snížená",J217,0)</f>
        <v>0</v>
      </c>
      <c r="BG217" s="255">
        <f>IF(N217="zákl. přenesená",J217,0)</f>
        <v>0</v>
      </c>
      <c r="BH217" s="255">
        <f>IF(N217="sníž. přenesená",J217,0)</f>
        <v>0</v>
      </c>
      <c r="BI217" s="255">
        <f>IF(N217="nulová",J217,0)</f>
        <v>0</v>
      </c>
      <c r="BJ217" s="14" t="s">
        <v>138</v>
      </c>
      <c r="BK217" s="255">
        <f>ROUND(I217*H217,2)</f>
        <v>0</v>
      </c>
      <c r="BL217" s="14" t="s">
        <v>371</v>
      </c>
      <c r="BM217" s="254" t="s">
        <v>587</v>
      </c>
    </row>
    <row r="218" s="12" customFormat="1" ht="22.8" customHeight="1">
      <c r="A218" s="12"/>
      <c r="B218" s="226"/>
      <c r="C218" s="227"/>
      <c r="D218" s="228" t="s">
        <v>72</v>
      </c>
      <c r="E218" s="240" t="s">
        <v>588</v>
      </c>
      <c r="F218" s="240" t="s">
        <v>589</v>
      </c>
      <c r="G218" s="227"/>
      <c r="H218" s="227"/>
      <c r="I218" s="230"/>
      <c r="J218" s="241">
        <f>BK218</f>
        <v>0</v>
      </c>
      <c r="K218" s="227"/>
      <c r="L218" s="232"/>
      <c r="M218" s="233"/>
      <c r="N218" s="234"/>
      <c r="O218" s="234"/>
      <c r="P218" s="235">
        <f>P219</f>
        <v>0</v>
      </c>
      <c r="Q218" s="234"/>
      <c r="R218" s="235">
        <f>R219</f>
        <v>0</v>
      </c>
      <c r="S218" s="234"/>
      <c r="T218" s="236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7" t="s">
        <v>151</v>
      </c>
      <c r="AT218" s="238" t="s">
        <v>72</v>
      </c>
      <c r="AU218" s="238" t="s">
        <v>81</v>
      </c>
      <c r="AY218" s="237" t="s">
        <v>132</v>
      </c>
      <c r="BK218" s="239">
        <f>BK219</f>
        <v>0</v>
      </c>
    </row>
    <row r="219" s="2" customFormat="1" ht="16.5" customHeight="1">
      <c r="A219" s="35"/>
      <c r="B219" s="36"/>
      <c r="C219" s="242" t="s">
        <v>590</v>
      </c>
      <c r="D219" s="242" t="s">
        <v>134</v>
      </c>
      <c r="E219" s="243" t="s">
        <v>591</v>
      </c>
      <c r="F219" s="244" t="s">
        <v>592</v>
      </c>
      <c r="G219" s="245" t="s">
        <v>234</v>
      </c>
      <c r="H219" s="246">
        <v>1</v>
      </c>
      <c r="I219" s="247"/>
      <c r="J219" s="248">
        <f>ROUND(I219*H219,2)</f>
        <v>0</v>
      </c>
      <c r="K219" s="249"/>
      <c r="L219" s="41"/>
      <c r="M219" s="267" t="s">
        <v>1</v>
      </c>
      <c r="N219" s="268" t="s">
        <v>40</v>
      </c>
      <c r="O219" s="269"/>
      <c r="P219" s="270">
        <f>O219*H219</f>
        <v>0</v>
      </c>
      <c r="Q219" s="270">
        <v>0</v>
      </c>
      <c r="R219" s="270">
        <f>Q219*H219</f>
        <v>0</v>
      </c>
      <c r="S219" s="270">
        <v>0</v>
      </c>
      <c r="T219" s="27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54" t="s">
        <v>371</v>
      </c>
      <c r="AT219" s="254" t="s">
        <v>134</v>
      </c>
      <c r="AU219" s="254" t="s">
        <v>83</v>
      </c>
      <c r="AY219" s="14" t="s">
        <v>132</v>
      </c>
      <c r="BE219" s="255">
        <f>IF(N219="základní",J219,0)</f>
        <v>0</v>
      </c>
      <c r="BF219" s="255">
        <f>IF(N219="snížená",J219,0)</f>
        <v>0</v>
      </c>
      <c r="BG219" s="255">
        <f>IF(N219="zákl. přenesená",J219,0)</f>
        <v>0</v>
      </c>
      <c r="BH219" s="255">
        <f>IF(N219="sníž. přenesená",J219,0)</f>
        <v>0</v>
      </c>
      <c r="BI219" s="255">
        <f>IF(N219="nulová",J219,0)</f>
        <v>0</v>
      </c>
      <c r="BJ219" s="14" t="s">
        <v>138</v>
      </c>
      <c r="BK219" s="255">
        <f>ROUND(I219*H219,2)</f>
        <v>0</v>
      </c>
      <c r="BL219" s="14" t="s">
        <v>371</v>
      </c>
      <c r="BM219" s="254" t="s">
        <v>593</v>
      </c>
    </row>
    <row r="220" s="2" customFormat="1" ht="6.96" customHeight="1">
      <c r="A220" s="35"/>
      <c r="B220" s="64"/>
      <c r="C220" s="65"/>
      <c r="D220" s="65"/>
      <c r="E220" s="65"/>
      <c r="F220" s="65"/>
      <c r="G220" s="65"/>
      <c r="H220" s="65"/>
      <c r="I220" s="190"/>
      <c r="J220" s="65"/>
      <c r="K220" s="65"/>
      <c r="L220" s="41"/>
      <c r="M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</row>
  </sheetData>
  <sheetProtection sheet="1" autoFilter="0" formatColumns="0" formatRows="0" objects="1" scenarios="1" spinCount="100000" saltValue="czqOTt/R/HuWckUX+Isd1z2+r2w+7347vVDSod7ysgEH6+0TLlJecuzkPSs8H9+nHo++IdAYUbrzW79xRP8LHw==" hashValue="0Aqqws9JPOR0fsen12JTDpwBSlaa8PtriP4zbppvPLHtkdU5fcgjmDHCMb74qmPg592QJwYsb3Dkm51inLbwdA==" algorithmName="SHA-512" password="CC35"/>
  <autoFilter ref="C137:K21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2019-11-30T18:56:34Z</dcterms:created>
  <dcterms:modified xsi:type="dcterms:W3CDTF">2019-11-30T18:56:40Z</dcterms:modified>
</cp:coreProperties>
</file>